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420" windowWidth="19380" windowHeight="120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<sst xmlns="http://schemas.openxmlformats.org/spreadsheetml/2006/main" count="124" uniqueCount="46">
  <si>
    <t>Degrees =</t>
  </si>
  <si>
    <t>Minutes =</t>
  </si>
  <si>
    <t>xmin =</t>
  </si>
  <si>
    <t>xmax =</t>
  </si>
  <si>
    <t>xmax-xmin =</t>
  </si>
  <si>
    <t>Course =</t>
  </si>
  <si>
    <t>Speed (kn) =</t>
  </si>
  <si>
    <t xml:space="preserve">Dec change </t>
  </si>
  <si>
    <t>Time of sight =</t>
  </si>
  <si>
    <t>xsight =</t>
  </si>
  <si>
    <t>Altitude =</t>
  </si>
  <si>
    <t>Resolution (') =</t>
  </si>
  <si>
    <t>sigma0 =</t>
  </si>
  <si>
    <t>omega2_0 =</t>
  </si>
  <si>
    <t>Iter1</t>
  </si>
  <si>
    <t>X0</t>
  </si>
  <si>
    <t>X1</t>
  </si>
  <si>
    <t>X2</t>
  </si>
  <si>
    <t>XY</t>
  </si>
  <si>
    <t>Y</t>
  </si>
  <si>
    <t>Data</t>
  </si>
  <si>
    <t>Iter0</t>
  </si>
  <si>
    <t>D</t>
  </si>
  <si>
    <t>Da</t>
  </si>
  <si>
    <t>Db</t>
  </si>
  <si>
    <t>a</t>
  </si>
  <si>
    <t>b</t>
  </si>
  <si>
    <t>xsight_sc =</t>
  </si>
  <si>
    <t>H =</t>
  </si>
  <si>
    <t>H0 =</t>
  </si>
  <si>
    <t>Iter2</t>
  </si>
  <si>
    <t>Azimuth =</t>
  </si>
  <si>
    <t>Rel. course</t>
  </si>
  <si>
    <t>Rel. speed</t>
  </si>
  <si>
    <t>Rel. decrate</t>
  </si>
  <si>
    <t>Decrate</t>
  </si>
  <si>
    <t>(') per hour =</t>
  </si>
  <si>
    <t>H_old</t>
  </si>
  <si>
    <t>H_new</t>
  </si>
  <si>
    <t>dH</t>
  </si>
  <si>
    <t>Diff =</t>
  </si>
  <si>
    <t>Last diff =</t>
  </si>
  <si>
    <t>Iter3</t>
  </si>
  <si>
    <t>Iter4</t>
  </si>
  <si>
    <t>Iter5</t>
  </si>
  <si>
    <t>Iter6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</si>
</sst>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#\ ???/???"/>
    <numFmt numFmtId="166" formatCode="0.0"/>
    <numFmt numFmtId="167" formatCode="00.0"/>
    <numFmt numFmtId="168" formatCode="0.0000000000000"/>
    <numFmt numFmtId="169" formatCode="0.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49" fontId="0" fillId="0" borderId="0" xfId="0" applyNumberFormat="1" applyFont="1" applyFill="1" applyAlignment="1">
      <alignment horizontal="right"/>
    </xf>
    <xf numFmtId="21" fontId="0" fillId="2" borderId="0" xfId="0" applyNumberFormat="1" applyFill="1" applyAlignment="1" applyProtection="1">
      <alignment horizontal="right"/>
      <protection locked="0"/>
    </xf>
    <xf numFmtId="165" fontId="0" fillId="2" borderId="0" xfId="0" applyNumberFormat="1" applyFill="1" applyAlignment="1" applyProtection="1">
      <alignment horizontal="right"/>
      <protection locked="0"/>
    </xf>
    <xf numFmtId="0" fontId="2" fillId="2" borderId="0" xfId="0" applyNumberFormat="1" applyFont="1" applyFill="1" applyAlignment="1" applyProtection="1">
      <alignment horizontal="left"/>
      <protection locked="0"/>
    </xf>
    <xf numFmtId="0" fontId="2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 horizontal="right"/>
    </xf>
    <xf numFmtId="166" fontId="2" fillId="2" borderId="0" xfId="0" applyNumberFormat="1" applyFont="1" applyFill="1" applyAlignment="1" applyProtection="1">
      <alignment horizontal="left"/>
      <protection locked="0"/>
    </xf>
    <xf numFmtId="165" fontId="0" fillId="0" borderId="0" xfId="0" applyNumberFormat="1" applyFill="1" applyAlignment="1" applyProtection="1">
      <alignment horizontal="right"/>
      <protection/>
    </xf>
    <xf numFmtId="167" fontId="0" fillId="3" borderId="0" xfId="0" applyNumberFormat="1" applyFill="1" applyAlignment="1" applyProtection="1">
      <alignment horizontal="left"/>
      <protection/>
    </xf>
    <xf numFmtId="21" fontId="2" fillId="2" borderId="0" xfId="0" applyNumberFormat="1" applyFont="1" applyFill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9" fontId="0" fillId="4" borderId="0" xfId="0" applyNumberFormat="1" applyFill="1" applyAlignment="1">
      <alignment horizontal="left"/>
    </xf>
    <xf numFmtId="1" fontId="0" fillId="4" borderId="0" xfId="0" applyNumberFormat="1" applyFill="1" applyAlignment="1">
      <alignment horizontal="left"/>
    </xf>
    <xf numFmtId="1" fontId="2" fillId="2" borderId="0" xfId="0" applyNumberFormat="1" applyFont="1" applyFill="1" applyAlignment="1" applyProtection="1">
      <alignment horizontal="left"/>
      <protection locked="0"/>
    </xf>
    <xf numFmtId="167" fontId="0" fillId="3" borderId="0" xfId="0" applyNumberFormat="1" applyFill="1" applyAlignment="1">
      <alignment horizontal="left"/>
    </xf>
    <xf numFmtId="169" fontId="0" fillId="4" borderId="0" xfId="0" applyNumberFormat="1" applyFont="1" applyFill="1" applyAlignment="1" applyProtection="1">
      <alignment horizontal="left"/>
      <protection/>
    </xf>
    <xf numFmtId="169" fontId="2" fillId="0" borderId="0" xfId="0" applyNumberFormat="1" applyFont="1" applyAlignment="1">
      <alignment/>
    </xf>
    <xf numFmtId="167" fontId="0" fillId="4" borderId="0" xfId="0" applyNumberForma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O49"/>
  <sheetViews>
    <sheetView tabSelected="1" zoomScale="150" zoomScaleNormal="150" workbookViewId="0" topLeftCell="A1">
      <selection activeCell="I29" sqref="I29"/>
    </sheetView>
  </sheetViews>
  <sheetFormatPr defaultColWidth="11.00390625" defaultRowHeight="12.75"/>
  <cols>
    <col min="1" max="1" width="8.75390625" style="6" customWidth="1"/>
    <col min="2" max="2" width="10.00390625" style="7" customWidth="1"/>
    <col min="3" max="3" width="10.00390625" style="13" customWidth="1"/>
    <col min="4" max="4" width="10.00390625" style="12" customWidth="1"/>
    <col min="5" max="5" width="12.625" style="0" customWidth="1"/>
    <col min="6" max="6" width="9.875" style="0" customWidth="1"/>
    <col min="7" max="7" width="11.00390625" style="5" customWidth="1"/>
    <col min="9" max="9" width="12.00390625" style="0" bestFit="1" customWidth="1"/>
    <col min="10" max="10" width="10.75390625" style="15" customWidth="1"/>
    <col min="11" max="11" width="10.75390625" style="27" customWidth="1"/>
    <col min="12" max="12" width="13.125" style="18" bestFit="1" customWidth="1"/>
    <col min="13" max="15" width="10.75390625" style="16" customWidth="1"/>
    <col min="16" max="16" width="10.75390625" style="17" customWidth="1"/>
    <col min="20" max="20" width="13.125" style="18" customWidth="1"/>
    <col min="21" max="23" width="10.75390625" style="16" customWidth="1"/>
    <col min="24" max="24" width="10.75390625" style="17" customWidth="1"/>
    <col min="28" max="28" width="13.125" style="18" customWidth="1"/>
    <col min="29" max="31" width="10.75390625" style="16" customWidth="1"/>
    <col min="32" max="32" width="10.75390625" style="17" customWidth="1"/>
    <col min="36" max="36" width="13.125" style="18" customWidth="1"/>
    <col min="37" max="39" width="10.75390625" style="16" customWidth="1"/>
    <col min="40" max="40" width="10.75390625" style="17" customWidth="1"/>
    <col min="44" max="44" width="13.125" style="18" customWidth="1"/>
    <col min="45" max="47" width="10.75390625" style="16" customWidth="1"/>
    <col min="48" max="48" width="10.75390625" style="17" customWidth="1"/>
    <col min="52" max="52" width="13.125" style="18" customWidth="1"/>
    <col min="53" max="55" width="10.75390625" style="16" customWidth="1"/>
    <col min="56" max="56" width="10.75390625" style="17" customWidth="1"/>
    <col min="60" max="60" width="13.125" style="18" customWidth="1"/>
    <col min="61" max="63" width="10.75390625" style="16" customWidth="1"/>
    <col min="64" max="64" width="10.75390625" style="17" customWidth="1"/>
  </cols>
  <sheetData>
    <row r="1" spans="1:67" ht="12.75">
      <c r="A1" s="6">
        <v>0.5</v>
      </c>
      <c r="B1" s="7">
        <v>10</v>
      </c>
      <c r="C1" s="13">
        <f>ABS(B1-TRUNC(B1))*60</f>
        <v>0</v>
      </c>
      <c r="E1" s="3" t="s">
        <v>6</v>
      </c>
      <c r="F1" s="8">
        <v>0</v>
      </c>
      <c r="H1" t="s">
        <v>32</v>
      </c>
      <c r="I1" s="10" t="s">
        <v>20</v>
      </c>
      <c r="J1" s="15">
        <f>IF(ISBLANK(A1),0,(A1-$I$18)/$I$20)</f>
        <v>0</v>
      </c>
      <c r="K1" s="27">
        <f>IF(ISBLANK(B1),0,B1+($H$5-$H$11)*($I$17-A1)*24)</f>
        <v>10</v>
      </c>
      <c r="L1" s="18" t="s">
        <v>21</v>
      </c>
      <c r="M1" s="16">
        <f>K1</f>
        <v>10</v>
      </c>
      <c r="N1" s="16">
        <f>ABS($K1-M1)</f>
        <v>0</v>
      </c>
      <c r="O1" s="16">
        <f>IF(ISBLANK(A1),0,1)</f>
        <v>1</v>
      </c>
      <c r="P1" s="17">
        <f>O1*$J1</f>
        <v>0</v>
      </c>
      <c r="Q1">
        <f>P1*$J1</f>
        <v>0</v>
      </c>
      <c r="R1">
        <f>P1*$K1</f>
        <v>0</v>
      </c>
      <c r="S1">
        <f>O1*$K1</f>
        <v>10</v>
      </c>
      <c r="T1" s="18" t="s">
        <v>14</v>
      </c>
      <c r="U1" s="16">
        <f>IF(ISBLANK($A1),0,$L$28*$J1+$L$31)</f>
        <v>7.494000132652393</v>
      </c>
      <c r="V1" s="16">
        <f>IF(ISBLANK($A1),0,ABS($K1-U1))</f>
        <v>2.505999867347607</v>
      </c>
      <c r="W1" s="16">
        <f>IF(ISBLANK($A1),0,IF(V1&lt;$I$14,$I$15,1/V1/V1))</f>
        <v>0.15923477283694548</v>
      </c>
      <c r="X1" s="17">
        <f aca="true" t="shared" si="0" ref="X1:Y20">W1*$J1</f>
        <v>0</v>
      </c>
      <c r="Y1">
        <f t="shared" si="0"/>
        <v>0</v>
      </c>
      <c r="Z1">
        <f>X1*$K1</f>
        <v>0</v>
      </c>
      <c r="AA1">
        <f>W1*$K1</f>
        <v>1.5923477283694547</v>
      </c>
      <c r="AB1" s="18" t="s">
        <v>30</v>
      </c>
      <c r="AC1" s="16">
        <f>IF(ISBLANK($A1),0,$T$28*$J1+$T$31)</f>
        <v>9.685556668872392</v>
      </c>
      <c r="AD1" s="16">
        <f>IF(ISBLANK($A1),0,ABS($K1-AC1))</f>
        <v>0.3144433311276078</v>
      </c>
      <c r="AE1" s="16">
        <f>IF(ISBLANK($A1),0,IF(AD1&lt;$I$14,$I$15,1/AD1/AD1))</f>
        <v>10.11382007236775</v>
      </c>
      <c r="AF1" s="17">
        <f aca="true" t="shared" si="1" ref="AF1:AG20">AE1*$J1</f>
        <v>0</v>
      </c>
      <c r="AG1">
        <f t="shared" si="1"/>
        <v>0</v>
      </c>
      <c r="AH1">
        <f>AF1*$K1</f>
        <v>0</v>
      </c>
      <c r="AI1">
        <f>AE1*$K1</f>
        <v>101.1382007236775</v>
      </c>
      <c r="AJ1" s="18" t="s">
        <v>42</v>
      </c>
      <c r="AK1" s="16">
        <f>IF(ISBLANK($A1),0,$AB$28*$J1+$AB$31)</f>
        <v>9.990482378430693</v>
      </c>
      <c r="AL1" s="16">
        <f>IF(ISBLANK($A1),0,ABS($K1-AK1))</f>
        <v>0.009517621569306911</v>
      </c>
      <c r="AM1" s="16">
        <f>IF(ISBLANK($A1),0,IF(AL1&lt;$I$14,$I$15,1/AL1/AL1))</f>
        <v>11039.340636573233</v>
      </c>
      <c r="AN1" s="17">
        <f aca="true" t="shared" si="2" ref="AN1:AO20">AM1*$J1</f>
        <v>0</v>
      </c>
      <c r="AO1">
        <f t="shared" si="2"/>
        <v>0</v>
      </c>
      <c r="AP1">
        <f>AN1*$K1</f>
        <v>0</v>
      </c>
      <c r="AQ1">
        <f>AM1*$K1</f>
        <v>110393.40636573234</v>
      </c>
      <c r="AR1" s="18" t="s">
        <v>43</v>
      </c>
      <c r="AS1" s="16">
        <f>IF(ISBLANK($A1),0,$AJ$28*$J1+$AJ$31)</f>
        <v>9.991234113954725</v>
      </c>
      <c r="AT1" s="16">
        <f>IF(ISBLANK($A1),0,ABS($K1-AS1))</f>
        <v>0.00876588604527484</v>
      </c>
      <c r="AU1" s="16">
        <f>IF(ISBLANK($A1),0,IF(AT1&lt;$I$14,$I$15,1/AT1/AT1))</f>
        <v>13013.926774825866</v>
      </c>
      <c r="AV1" s="17">
        <f aca="true" t="shared" si="3" ref="AV1:AW20">AU1*$J1</f>
        <v>0</v>
      </c>
      <c r="AW1">
        <f t="shared" si="3"/>
        <v>0</v>
      </c>
      <c r="AX1">
        <f>AV1*$K1</f>
        <v>0</v>
      </c>
      <c r="AY1">
        <f>AU1*$K1</f>
        <v>130139.26774825866</v>
      </c>
      <c r="AZ1" s="18" t="s">
        <v>44</v>
      </c>
      <c r="BA1" s="16">
        <f>IF(ISBLANK($A1),0,$AR$28*$J1+$AR$31)</f>
        <v>9.997156637895655</v>
      </c>
      <c r="BB1" s="16">
        <f>IF(ISBLANK($A1),0,ABS($K1-BA1))</f>
        <v>0.002843362104345104</v>
      </c>
      <c r="BC1" s="16">
        <f>IF(ISBLANK($A1),0,IF(BB1&lt;$I$14,$I$15,1/BB1/BB1))</f>
        <v>123690.30434007924</v>
      </c>
      <c r="BD1" s="17">
        <f aca="true" t="shared" si="4" ref="BD1:BE20">BC1*$J1</f>
        <v>0</v>
      </c>
      <c r="BE1">
        <f t="shared" si="4"/>
        <v>0</v>
      </c>
      <c r="BF1">
        <f>BD1*$K1</f>
        <v>0</v>
      </c>
      <c r="BG1">
        <f>BC1*$K1</f>
        <v>1236903.0434007924</v>
      </c>
      <c r="BH1" s="18" t="s">
        <v>45</v>
      </c>
      <c r="BI1" s="16">
        <f>IF(ISBLANK($A1),0,$AZ$28*$J1+$AZ$31)</f>
        <v>9.999773798379671</v>
      </c>
      <c r="BJ1" s="16">
        <f>IF(ISBLANK($A1),0,ABS($K1-BI1))</f>
        <v>0.00022620162032893631</v>
      </c>
      <c r="BK1" s="16">
        <f>IF(ISBLANK($A1),0,IF(BJ1&lt;$I$14,$I$15,1/BJ1/BJ1))</f>
        <v>360000</v>
      </c>
      <c r="BL1" s="17">
        <f aca="true" t="shared" si="5" ref="BL1:BM20">BK1*$J1</f>
        <v>0</v>
      </c>
      <c r="BM1">
        <f t="shared" si="5"/>
        <v>0</v>
      </c>
      <c r="BN1">
        <f>BL1*$K1</f>
        <v>0</v>
      </c>
      <c r="BO1">
        <f>BK1*$K1</f>
        <v>3600000</v>
      </c>
    </row>
    <row r="2" spans="1:67" ht="12.75">
      <c r="A2" s="6">
        <v>0.5070601851851851</v>
      </c>
      <c r="B2" s="7">
        <v>11</v>
      </c>
      <c r="C2" s="13">
        <f aca="true" t="shared" si="6" ref="C2:C49">ABS(B2-TRUNC(B2))*60</f>
        <v>0</v>
      </c>
      <c r="E2" s="3" t="s">
        <v>5</v>
      </c>
      <c r="F2" s="8">
        <v>0</v>
      </c>
      <c r="H2">
        <f>RADIANS(F2-F7)</f>
        <v>0</v>
      </c>
      <c r="J2" s="15">
        <f aca="true" t="shared" si="7" ref="J2:J49">IF(ISBLANK(A2),0,(A2-$I$18)/$I$20)</f>
        <v>0.20333333333333214</v>
      </c>
      <c r="K2" s="27">
        <f aca="true" t="shared" si="8" ref="K2:K49">IF(ISBLANK(B2),0,B2+($H$5-$H$11)*($I$17-A2)*24)</f>
        <v>11</v>
      </c>
      <c r="M2" s="16">
        <f aca="true" t="shared" si="9" ref="M2:M49">K2</f>
        <v>11</v>
      </c>
      <c r="N2" s="16">
        <f aca="true" t="shared" si="10" ref="N2:N49">ABS($K2-M2)</f>
        <v>0</v>
      </c>
      <c r="O2" s="16">
        <f aca="true" t="shared" si="11" ref="O2:O49">IF(ISBLANK(A2),0,1)</f>
        <v>1</v>
      </c>
      <c r="P2" s="17">
        <f aca="true" t="shared" si="12" ref="P2:Q49">O2*$J2</f>
        <v>0.20333333333333214</v>
      </c>
      <c r="Q2">
        <f t="shared" si="12"/>
        <v>0.04134444444444396</v>
      </c>
      <c r="R2">
        <f aca="true" t="shared" si="13" ref="R2:R49">P2*$K2</f>
        <v>2.2366666666666535</v>
      </c>
      <c r="S2">
        <f aca="true" t="shared" si="14" ref="S2:S49">O2*$K2</f>
        <v>11</v>
      </c>
      <c r="U2" s="16">
        <f aca="true" t="shared" si="15" ref="U2:U49">IF(ISBLANK($A2),0,$L$28*$J2+$L$31)</f>
        <v>13.04804669363929</v>
      </c>
      <c r="V2" s="16">
        <f aca="true" t="shared" si="16" ref="V2:V49">IF(ISBLANK($A2),0,ABS($K2-U2))</f>
        <v>2.0480466936392894</v>
      </c>
      <c r="W2" s="16">
        <f aca="true" t="shared" si="17" ref="W2:W49">IF(ISBLANK($A2),0,IF(V2&lt;$I$14,$I$15,1/V2/V2))</f>
        <v>0.23840770776326733</v>
      </c>
      <c r="X2" s="17">
        <f t="shared" si="0"/>
        <v>0.04847623391186408</v>
      </c>
      <c r="Y2">
        <f t="shared" si="0"/>
        <v>0.009856834228745639</v>
      </c>
      <c r="Z2">
        <f aca="true" t="shared" si="18" ref="Z2:Z49">X2*$K2</f>
        <v>0.5332385730305048</v>
      </c>
      <c r="AA2">
        <f aca="true" t="shared" si="19" ref="AA2:AA49">W2*$K2</f>
        <v>2.6224847853959408</v>
      </c>
      <c r="AC2" s="16">
        <f aca="true" t="shared" si="20" ref="AC2:AC49">IF(ISBLANK($A2),0,$T$28*$J2+$T$31)</f>
        <v>11.226204036849476</v>
      </c>
      <c r="AD2" s="16">
        <f aca="true" t="shared" si="21" ref="AD2:AD49">IF(ISBLANK($A2),0,ABS($K2-AC2))</f>
        <v>0.22620403684947554</v>
      </c>
      <c r="AE2" s="16">
        <f aca="true" t="shared" si="22" ref="AE2:AE49">IF(ISBLANK($A2),0,IF(AD2&lt;$I$14,$I$15,1/AD2/AD2))</f>
        <v>19.543362958421856</v>
      </c>
      <c r="AF2" s="17">
        <f t="shared" si="1"/>
        <v>3.9738171348790874</v>
      </c>
      <c r="AG2">
        <f t="shared" si="1"/>
        <v>0.8080094840920764</v>
      </c>
      <c r="AH2">
        <f aca="true" t="shared" si="23" ref="AH2:AH49">AF2*$K2</f>
        <v>43.71198848366996</v>
      </c>
      <c r="AI2">
        <f aca="true" t="shared" si="24" ref="AI2:AI49">AE2*$K2</f>
        <v>214.9769925426404</v>
      </c>
      <c r="AK2" s="16">
        <f aca="true" t="shared" si="25" ref="AK2:AK49">IF(ISBLANK($A2),0,$AB$28*$J2+$AB$31)</f>
        <v>11.007294321373243</v>
      </c>
      <c r="AL2" s="16">
        <f aca="true" t="shared" si="26" ref="AL2:AL49">IF(ISBLANK($A2),0,ABS($K2-AK2))</f>
        <v>0.007294321373242596</v>
      </c>
      <c r="AM2" s="16">
        <f aca="true" t="shared" si="27" ref="AM2:AM49">IF(ISBLANK($A2),0,IF(AL2&lt;$I$14,$I$15,1/AL2/AL2))</f>
        <v>18794.47561259153</v>
      </c>
      <c r="AN2" s="17">
        <f t="shared" si="2"/>
        <v>3821.5433745602554</v>
      </c>
      <c r="AO2">
        <f t="shared" si="2"/>
        <v>777.0471528272474</v>
      </c>
      <c r="AP2">
        <f aca="true" t="shared" si="28" ref="AP2:AP49">AN2*$K2</f>
        <v>42036.97712016281</v>
      </c>
      <c r="AQ2">
        <f aca="true" t="shared" si="29" ref="AQ2:AQ49">AM2*$K2</f>
        <v>206739.23173850682</v>
      </c>
      <c r="AS2" s="16">
        <f aca="true" t="shared" si="30" ref="AS2:AS49">IF(ISBLANK($A2),0,$AJ$28*$J2+$AJ$31)</f>
        <v>11.009817561524546</v>
      </c>
      <c r="AT2" s="16">
        <f aca="true" t="shared" si="31" ref="AT2:AT49">IF(ISBLANK($A2),0,ABS($K2-AS2))</f>
        <v>0.009817561524545937</v>
      </c>
      <c r="AU2" s="16">
        <f aca="true" t="shared" si="32" ref="AU2:AU49">IF(ISBLANK($A2),0,IF(AT2&lt;$I$14,$I$15,1/AT2/AT2))</f>
        <v>10375.11064287183</v>
      </c>
      <c r="AV2" s="17">
        <f t="shared" si="3"/>
        <v>2109.60583071726</v>
      </c>
      <c r="AW2">
        <f t="shared" si="3"/>
        <v>428.95318557917363</v>
      </c>
      <c r="AX2">
        <f aca="true" t="shared" si="33" ref="AX2:AX49">AV2*$K2</f>
        <v>23205.664137889857</v>
      </c>
      <c r="AY2">
        <f aca="true" t="shared" si="34" ref="AY2:AY49">AU2*$K2</f>
        <v>114126.21707159013</v>
      </c>
      <c r="BA2" s="16">
        <f aca="true" t="shared" si="35" ref="BA2:BA49">IF(ISBLANK($A2),0,$AR$28*$J2+$AR$31)</f>
        <v>11.014435445106848</v>
      </c>
      <c r="BB2" s="16">
        <f aca="true" t="shared" si="36" ref="BB2:BB49">IF(ISBLANK($A2),0,ABS($K2-BA2))</f>
        <v>0.014435445106848022</v>
      </c>
      <c r="BC2" s="16">
        <f aca="true" t="shared" si="37" ref="BC2:BC49">IF(ISBLANK($A2),0,IF(BB2&lt;$I$14,$I$15,1/BB2/BB2))</f>
        <v>4798.87724470993</v>
      </c>
      <c r="BD2" s="17">
        <f t="shared" si="4"/>
        <v>975.7717064243467</v>
      </c>
      <c r="BE2">
        <f t="shared" si="4"/>
        <v>198.406913639616</v>
      </c>
      <c r="BF2">
        <f aca="true" t="shared" si="38" ref="BF2:BF49">BD2*$K2</f>
        <v>10733.488770667813</v>
      </c>
      <c r="BG2">
        <f aca="true" t="shared" si="39" ref="BG2:BG49">BC2*$K2</f>
        <v>52787.64969180923</v>
      </c>
      <c r="BI2" s="16">
        <f aca="true" t="shared" si="40" ref="BI2:BI49">IF(ISBLANK($A2),0,$AZ$28*$J2+$AZ$31)</f>
        <v>11.016495008762687</v>
      </c>
      <c r="BJ2" s="16">
        <f aca="true" t="shared" si="41" ref="BJ2:BJ49">IF(ISBLANK($A2),0,ABS($K2-BI2))</f>
        <v>0.01649500876268739</v>
      </c>
      <c r="BK2" s="16">
        <f aca="true" t="shared" si="42" ref="BK2:BK49">IF(ISBLANK($A2),0,IF(BJ2&lt;$I$14,$I$15,1/BJ2/BJ2))</f>
        <v>3675.31780749404</v>
      </c>
      <c r="BL2" s="17">
        <f t="shared" si="5"/>
        <v>747.3146208571171</v>
      </c>
      <c r="BM2">
        <f t="shared" si="5"/>
        <v>151.95397290761292</v>
      </c>
      <c r="BN2">
        <f aca="true" t="shared" si="43" ref="BN2:BN49">BL2*$K2</f>
        <v>8220.460829428288</v>
      </c>
      <c r="BO2">
        <f aca="true" t="shared" si="44" ref="BO2:BO49">BK2*$K2</f>
        <v>40428.49588243444</v>
      </c>
    </row>
    <row r="3" spans="1:67" ht="12.75">
      <c r="A3" s="6">
        <v>0.513888888888889</v>
      </c>
      <c r="B3" s="7">
        <v>12</v>
      </c>
      <c r="C3" s="13">
        <f t="shared" si="6"/>
        <v>0</v>
      </c>
      <c r="J3" s="15">
        <f t="shared" si="7"/>
        <v>0.4000000000000019</v>
      </c>
      <c r="K3" s="27">
        <f t="shared" si="8"/>
        <v>12</v>
      </c>
      <c r="L3" s="18" t="s">
        <v>15</v>
      </c>
      <c r="M3" s="16">
        <f t="shared" si="9"/>
        <v>12</v>
      </c>
      <c r="N3" s="16">
        <f t="shared" si="10"/>
        <v>0</v>
      </c>
      <c r="O3" s="16">
        <f t="shared" si="11"/>
        <v>1</v>
      </c>
      <c r="P3" s="17">
        <f t="shared" si="12"/>
        <v>0.4000000000000019</v>
      </c>
      <c r="Q3">
        <f t="shared" si="12"/>
        <v>0.16000000000000153</v>
      </c>
      <c r="R3">
        <f t="shared" si="13"/>
        <v>4.800000000000023</v>
      </c>
      <c r="S3">
        <f t="shared" si="14"/>
        <v>12</v>
      </c>
      <c r="T3" s="18" t="s">
        <v>15</v>
      </c>
      <c r="U3" s="16">
        <f t="shared" si="15"/>
        <v>18.41999336738083</v>
      </c>
      <c r="V3" s="16">
        <f t="shared" si="16"/>
        <v>6.41999336738083</v>
      </c>
      <c r="W3" s="16">
        <f t="shared" si="17"/>
        <v>0.024262237027971964</v>
      </c>
      <c r="X3" s="17">
        <f t="shared" si="0"/>
        <v>0.009704894811188832</v>
      </c>
      <c r="Y3">
        <f t="shared" si="0"/>
        <v>0.0038819579244755513</v>
      </c>
      <c r="Z3">
        <f t="shared" si="18"/>
        <v>0.11645873773426599</v>
      </c>
      <c r="AA3">
        <f t="shared" si="19"/>
        <v>0.29114684433566357</v>
      </c>
      <c r="AB3" s="18" t="s">
        <v>15</v>
      </c>
      <c r="AC3" s="16">
        <f t="shared" si="20"/>
        <v>12.716338376368325</v>
      </c>
      <c r="AD3" s="16">
        <f t="shared" si="21"/>
        <v>0.7163383763683253</v>
      </c>
      <c r="AE3" s="16">
        <f t="shared" si="22"/>
        <v>1.9487833639384384</v>
      </c>
      <c r="AF3" s="17">
        <f t="shared" si="1"/>
        <v>0.7795133455753791</v>
      </c>
      <c r="AG3">
        <f t="shared" si="1"/>
        <v>0.3118053382301531</v>
      </c>
      <c r="AH3">
        <f t="shared" si="23"/>
        <v>9.35416014690455</v>
      </c>
      <c r="AI3">
        <f t="shared" si="24"/>
        <v>23.385400367261262</v>
      </c>
      <c r="AJ3" s="18" t="s">
        <v>15</v>
      </c>
      <c r="AK3" s="16">
        <f t="shared" si="25"/>
        <v>11.990768167825893</v>
      </c>
      <c r="AL3" s="16">
        <f t="shared" si="26"/>
        <v>0.009231832174107168</v>
      </c>
      <c r="AM3" s="16">
        <f t="shared" si="27"/>
        <v>11733.40869999384</v>
      </c>
      <c r="AN3" s="17">
        <f t="shared" si="2"/>
        <v>4693.363479997559</v>
      </c>
      <c r="AO3">
        <f t="shared" si="2"/>
        <v>1877.3453919990325</v>
      </c>
      <c r="AP3">
        <f t="shared" si="28"/>
        <v>56320.36175997071</v>
      </c>
      <c r="AQ3">
        <f t="shared" si="29"/>
        <v>140800.90439992608</v>
      </c>
      <c r="AR3" s="18" t="s">
        <v>15</v>
      </c>
      <c r="AS3" s="16">
        <f t="shared" si="30"/>
        <v>11.995004830485543</v>
      </c>
      <c r="AT3" s="16">
        <f t="shared" si="31"/>
        <v>0.0049951695144567765</v>
      </c>
      <c r="AU3" s="16">
        <f t="shared" si="32"/>
        <v>40077.3999143729</v>
      </c>
      <c r="AV3" s="17">
        <f t="shared" si="3"/>
        <v>16030.959965749236</v>
      </c>
      <c r="AW3">
        <f t="shared" si="3"/>
        <v>6412.383986299725</v>
      </c>
      <c r="AX3">
        <f t="shared" si="33"/>
        <v>192371.51958899084</v>
      </c>
      <c r="AY3">
        <f t="shared" si="34"/>
        <v>480928.7989724748</v>
      </c>
      <c r="AZ3" s="18" t="s">
        <v>15</v>
      </c>
      <c r="BA3" s="16">
        <f t="shared" si="35"/>
        <v>11.99836084880294</v>
      </c>
      <c r="BB3" s="16">
        <f t="shared" si="36"/>
        <v>0.0016391511970592632</v>
      </c>
      <c r="BC3" s="16">
        <f t="shared" si="37"/>
        <v>360000</v>
      </c>
      <c r="BD3" s="17">
        <f t="shared" si="4"/>
        <v>144000.0000000007</v>
      </c>
      <c r="BE3">
        <f t="shared" si="4"/>
        <v>57600.00000000055</v>
      </c>
      <c r="BF3">
        <f t="shared" si="38"/>
        <v>1728000.0000000084</v>
      </c>
      <c r="BG3">
        <f t="shared" si="39"/>
        <v>4320000</v>
      </c>
      <c r="BH3" s="18" t="s">
        <v>15</v>
      </c>
      <c r="BI3" s="16">
        <f t="shared" si="40"/>
        <v>11.999881097493823</v>
      </c>
      <c r="BJ3" s="16">
        <f t="shared" si="41"/>
        <v>0.00011890250617696552</v>
      </c>
      <c r="BK3" s="16">
        <f t="shared" si="42"/>
        <v>360000</v>
      </c>
      <c r="BL3" s="17">
        <f t="shared" si="5"/>
        <v>144000.0000000007</v>
      </c>
      <c r="BM3">
        <f t="shared" si="5"/>
        <v>57600.00000000055</v>
      </c>
      <c r="BN3">
        <f t="shared" si="43"/>
        <v>1728000.0000000084</v>
      </c>
      <c r="BO3">
        <f t="shared" si="44"/>
        <v>4320000</v>
      </c>
    </row>
    <row r="4" spans="1:67" ht="12.75">
      <c r="A4" s="6">
        <v>0.5208333333333334</v>
      </c>
      <c r="B4" s="7">
        <v>13</v>
      </c>
      <c r="C4" s="13">
        <f t="shared" si="6"/>
        <v>0</v>
      </c>
      <c r="E4" s="3" t="s">
        <v>7</v>
      </c>
      <c r="F4" s="9"/>
      <c r="H4" t="s">
        <v>33</v>
      </c>
      <c r="J4" s="15">
        <f t="shared" si="7"/>
        <v>0.6000000000000013</v>
      </c>
      <c r="K4" s="27">
        <f t="shared" si="8"/>
        <v>13</v>
      </c>
      <c r="L4" s="18">
        <f>SUM(O1:O49)</f>
        <v>6</v>
      </c>
      <c r="M4" s="16">
        <f t="shared" si="9"/>
        <v>13</v>
      </c>
      <c r="N4" s="16">
        <f t="shared" si="10"/>
        <v>0</v>
      </c>
      <c r="O4" s="16">
        <f t="shared" si="11"/>
        <v>1</v>
      </c>
      <c r="P4" s="17">
        <f t="shared" si="12"/>
        <v>0.6000000000000013</v>
      </c>
      <c r="Q4">
        <f t="shared" si="12"/>
        <v>0.3600000000000016</v>
      </c>
      <c r="R4">
        <f t="shared" si="13"/>
        <v>7.800000000000017</v>
      </c>
      <c r="S4">
        <f t="shared" si="14"/>
        <v>13</v>
      </c>
      <c r="T4" s="18">
        <f>SUM(W1:W49)</f>
        <v>0.43364061131338943</v>
      </c>
      <c r="U4" s="16">
        <f t="shared" si="15"/>
        <v>23.882989984745002</v>
      </c>
      <c r="V4" s="16">
        <f t="shared" si="16"/>
        <v>10.882989984745002</v>
      </c>
      <c r="W4" s="16">
        <f t="shared" si="17"/>
        <v>0.008443131259273762</v>
      </c>
      <c r="X4" s="17">
        <f t="shared" si="0"/>
        <v>0.0050658787555642685</v>
      </c>
      <c r="Y4">
        <f t="shared" si="0"/>
        <v>0.0030395272533385678</v>
      </c>
      <c r="Z4">
        <f t="shared" si="18"/>
        <v>0.06585642382233549</v>
      </c>
      <c r="AA4">
        <f t="shared" si="19"/>
        <v>0.1097607063705589</v>
      </c>
      <c r="AB4" s="18">
        <f>SUM(AE1:AE49)</f>
        <v>32.46084233312958</v>
      </c>
      <c r="AC4" s="16">
        <f t="shared" si="20"/>
        <v>14.231729230116281</v>
      </c>
      <c r="AD4" s="16">
        <f t="shared" si="21"/>
        <v>1.2317292301162812</v>
      </c>
      <c r="AE4" s="16">
        <f t="shared" si="22"/>
        <v>0.659127610614112</v>
      </c>
      <c r="AF4" s="17">
        <f t="shared" si="1"/>
        <v>0.39547656636846806</v>
      </c>
      <c r="AG4">
        <f t="shared" si="1"/>
        <v>0.23728593982108134</v>
      </c>
      <c r="AH4">
        <f t="shared" si="23"/>
        <v>5.141195362790085</v>
      </c>
      <c r="AI4">
        <f t="shared" si="24"/>
        <v>8.568658937983455</v>
      </c>
      <c r="AJ4" s="18">
        <f>SUM(AM1:AM49)</f>
        <v>66576.46449724305</v>
      </c>
      <c r="AK4" s="16">
        <f t="shared" si="25"/>
        <v>12.990911062523486</v>
      </c>
      <c r="AL4" s="16">
        <f t="shared" si="26"/>
        <v>0.009088937476514403</v>
      </c>
      <c r="AM4" s="16">
        <f t="shared" si="27"/>
        <v>12105.250145415193</v>
      </c>
      <c r="AN4" s="17">
        <f t="shared" si="2"/>
        <v>7263.1500872491315</v>
      </c>
      <c r="AO4">
        <f t="shared" si="2"/>
        <v>4357.8900523494885</v>
      </c>
      <c r="AP4">
        <f t="shared" si="28"/>
        <v>94420.95113423871</v>
      </c>
      <c r="AQ4">
        <f t="shared" si="29"/>
        <v>157368.2518903975</v>
      </c>
      <c r="AR4" s="18">
        <f>SUM(AU1:AU49)</f>
        <v>526869.1521377491</v>
      </c>
      <c r="AS4" s="16">
        <f t="shared" si="30"/>
        <v>12.996890188750944</v>
      </c>
      <c r="AT4" s="16">
        <f t="shared" si="31"/>
        <v>0.0031098112490557384</v>
      </c>
      <c r="AU4" s="16">
        <f t="shared" si="32"/>
        <v>103402.71443587344</v>
      </c>
      <c r="AV4" s="17">
        <f t="shared" si="3"/>
        <v>62041.6286615242</v>
      </c>
      <c r="AW4">
        <f t="shared" si="3"/>
        <v>37224.9771969146</v>
      </c>
      <c r="AX4">
        <f t="shared" si="33"/>
        <v>806541.1725998146</v>
      </c>
      <c r="AY4">
        <f t="shared" si="34"/>
        <v>1344235.2876663548</v>
      </c>
      <c r="AZ4" s="18">
        <f>SUM(BC1:BC49)</f>
        <v>1208489.1819546055</v>
      </c>
      <c r="BA4" s="16">
        <f t="shared" si="35"/>
        <v>12.998962954256577</v>
      </c>
      <c r="BB4" s="16">
        <f t="shared" si="36"/>
        <v>0.0010370457434234481</v>
      </c>
      <c r="BC4" s="16">
        <f t="shared" si="37"/>
        <v>360000</v>
      </c>
      <c r="BD4" s="17">
        <f t="shared" si="4"/>
        <v>216000.00000000047</v>
      </c>
      <c r="BE4">
        <f t="shared" si="4"/>
        <v>129600.00000000057</v>
      </c>
      <c r="BF4">
        <f t="shared" si="38"/>
        <v>2808000.000000006</v>
      </c>
      <c r="BG4">
        <f t="shared" si="39"/>
        <v>4680000</v>
      </c>
      <c r="BH4" s="18">
        <f>SUM(BK1:BK49)</f>
        <v>1443675.3181773163</v>
      </c>
      <c r="BI4" s="16">
        <f t="shared" si="40"/>
        <v>12.999934747050892</v>
      </c>
      <c r="BJ4" s="16">
        <f t="shared" si="41"/>
        <v>6.525294910808555E-05</v>
      </c>
      <c r="BK4" s="16">
        <f t="shared" si="42"/>
        <v>360000</v>
      </c>
      <c r="BL4" s="17">
        <f t="shared" si="5"/>
        <v>216000.00000000047</v>
      </c>
      <c r="BM4">
        <f t="shared" si="5"/>
        <v>129600.00000000057</v>
      </c>
      <c r="BN4">
        <f t="shared" si="43"/>
        <v>2808000.000000006</v>
      </c>
      <c r="BO4">
        <f t="shared" si="44"/>
        <v>4680000</v>
      </c>
    </row>
    <row r="5" spans="1:67" ht="12.75">
      <c r="A5" s="6">
        <v>0.5277777777777778</v>
      </c>
      <c r="B5" s="7">
        <v>66</v>
      </c>
      <c r="C5" s="13">
        <f t="shared" si="6"/>
        <v>0</v>
      </c>
      <c r="E5" s="3" t="s">
        <v>36</v>
      </c>
      <c r="F5" s="11">
        <v>0</v>
      </c>
      <c r="H5">
        <f>F1*COS(H2)/60</f>
        <v>0</v>
      </c>
      <c r="J5" s="15">
        <f t="shared" si="7"/>
        <v>0.8000000000000006</v>
      </c>
      <c r="K5" s="27">
        <f t="shared" si="8"/>
        <v>66</v>
      </c>
      <c r="M5" s="16">
        <f t="shared" si="9"/>
        <v>66</v>
      </c>
      <c r="N5" s="16">
        <f t="shared" si="10"/>
        <v>0</v>
      </c>
      <c r="O5" s="16">
        <f t="shared" si="11"/>
        <v>1</v>
      </c>
      <c r="P5" s="17">
        <f t="shared" si="12"/>
        <v>0.8000000000000006</v>
      </c>
      <c r="Q5">
        <f t="shared" si="12"/>
        <v>0.640000000000001</v>
      </c>
      <c r="R5">
        <f t="shared" si="13"/>
        <v>52.80000000000004</v>
      </c>
      <c r="S5">
        <f t="shared" si="14"/>
        <v>66</v>
      </c>
      <c r="U5" s="16">
        <f t="shared" si="15"/>
        <v>29.345986602109175</v>
      </c>
      <c r="V5" s="16">
        <f t="shared" si="16"/>
        <v>36.65401339789082</v>
      </c>
      <c r="W5" s="16">
        <f t="shared" si="17"/>
        <v>0.0007443152745031325</v>
      </c>
      <c r="X5" s="17">
        <f t="shared" si="0"/>
        <v>0.0005954522196025064</v>
      </c>
      <c r="Y5">
        <f t="shared" si="0"/>
        <v>0.0004763617756820055</v>
      </c>
      <c r="Z5">
        <f t="shared" si="18"/>
        <v>0.039299846493765424</v>
      </c>
      <c r="AA5">
        <f t="shared" si="19"/>
        <v>0.04912480811720674</v>
      </c>
      <c r="AC5" s="16">
        <f t="shared" si="20"/>
        <v>15.747120083864235</v>
      </c>
      <c r="AD5" s="16">
        <f t="shared" si="21"/>
        <v>50.25287991613577</v>
      </c>
      <c r="AE5" s="16">
        <f t="shared" si="22"/>
        <v>0.00039598441081176015</v>
      </c>
      <c r="AF5" s="17">
        <f t="shared" si="1"/>
        <v>0.00031678752864940833</v>
      </c>
      <c r="AG5">
        <f t="shared" si="1"/>
        <v>0.00025343002291952686</v>
      </c>
      <c r="AH5">
        <f t="shared" si="23"/>
        <v>0.02090797689086095</v>
      </c>
      <c r="AI5">
        <f t="shared" si="24"/>
        <v>0.02613497111357617</v>
      </c>
      <c r="AK5" s="16">
        <f t="shared" si="25"/>
        <v>13.991053957221077</v>
      </c>
      <c r="AL5" s="16">
        <f t="shared" si="26"/>
        <v>52.00894604277892</v>
      </c>
      <c r="AM5" s="16">
        <f t="shared" si="27"/>
        <v>0.00036969527004577016</v>
      </c>
      <c r="AN5" s="17">
        <f t="shared" si="2"/>
        <v>0.0002957562160366163</v>
      </c>
      <c r="AO5">
        <f t="shared" si="2"/>
        <v>0.00023660497282929324</v>
      </c>
      <c r="AP5">
        <f t="shared" si="28"/>
        <v>0.01951991025841668</v>
      </c>
      <c r="AQ5">
        <f t="shared" si="29"/>
        <v>0.02439988782302083</v>
      </c>
      <c r="AS5" s="16">
        <f t="shared" si="30"/>
        <v>13.998775547016344</v>
      </c>
      <c r="AT5" s="16">
        <f t="shared" si="31"/>
        <v>52.00122445298366</v>
      </c>
      <c r="AU5" s="16">
        <f t="shared" si="32"/>
        <v>0.0003698050692743456</v>
      </c>
      <c r="AV5" s="17">
        <f t="shared" si="3"/>
        <v>0.0002958440554194767</v>
      </c>
      <c r="AW5">
        <f t="shared" si="3"/>
        <v>0.00023667524433558155</v>
      </c>
      <c r="AX5">
        <f t="shared" si="33"/>
        <v>0.01952570765768546</v>
      </c>
      <c r="AY5">
        <f t="shared" si="34"/>
        <v>0.02440713457210681</v>
      </c>
      <c r="BA5" s="16">
        <f t="shared" si="35"/>
        <v>13.99956505971021</v>
      </c>
      <c r="BB5" s="16">
        <f t="shared" si="36"/>
        <v>52.00043494028979</v>
      </c>
      <c r="BC5" s="16">
        <f t="shared" si="37"/>
        <v>0.00036981629871937673</v>
      </c>
      <c r="BD5" s="17">
        <f t="shared" si="4"/>
        <v>0.0002958530389755016</v>
      </c>
      <c r="BE5">
        <f t="shared" si="4"/>
        <v>0.00023668243118040146</v>
      </c>
      <c r="BF5">
        <f t="shared" si="38"/>
        <v>0.019526300572383106</v>
      </c>
      <c r="BG5">
        <f t="shared" si="39"/>
        <v>0.024407875715478866</v>
      </c>
      <c r="BI5" s="16">
        <f t="shared" si="40"/>
        <v>13.99998839660796</v>
      </c>
      <c r="BJ5" s="16">
        <f t="shared" si="41"/>
        <v>52.00001160339204</v>
      </c>
      <c r="BK5" s="16">
        <f t="shared" si="42"/>
        <v>0.0003698223201611835</v>
      </c>
      <c r="BL5" s="17">
        <f t="shared" si="5"/>
        <v>0.000295857856128947</v>
      </c>
      <c r="BM5">
        <f t="shared" si="5"/>
        <v>0.00023668628490315776</v>
      </c>
      <c r="BN5">
        <f t="shared" si="43"/>
        <v>0.019526618504510502</v>
      </c>
      <c r="BO5">
        <f t="shared" si="44"/>
        <v>0.02440827313063811</v>
      </c>
    </row>
    <row r="6" spans="1:67" ht="12.75">
      <c r="A6" s="6">
        <v>0.5347222222222222</v>
      </c>
      <c r="B6" s="7">
        <v>15</v>
      </c>
      <c r="C6" s="13">
        <f t="shared" si="6"/>
        <v>0</v>
      </c>
      <c r="J6" s="15">
        <f t="shared" si="7"/>
        <v>1</v>
      </c>
      <c r="K6" s="27">
        <f t="shared" si="8"/>
        <v>15</v>
      </c>
      <c r="L6" s="18" t="s">
        <v>16</v>
      </c>
      <c r="M6" s="16">
        <f t="shared" si="9"/>
        <v>15</v>
      </c>
      <c r="N6" s="16">
        <f t="shared" si="10"/>
        <v>0</v>
      </c>
      <c r="O6" s="16">
        <f t="shared" si="11"/>
        <v>1</v>
      </c>
      <c r="P6" s="17">
        <f t="shared" si="12"/>
        <v>1</v>
      </c>
      <c r="Q6">
        <f t="shared" si="12"/>
        <v>1</v>
      </c>
      <c r="R6">
        <f t="shared" si="13"/>
        <v>15</v>
      </c>
      <c r="S6">
        <f t="shared" si="14"/>
        <v>15</v>
      </c>
      <c r="T6" s="18" t="s">
        <v>16</v>
      </c>
      <c r="U6" s="16">
        <f t="shared" si="15"/>
        <v>34.808983219473355</v>
      </c>
      <c r="V6" s="16">
        <f t="shared" si="16"/>
        <v>19.808983219473355</v>
      </c>
      <c r="W6" s="16">
        <f t="shared" si="17"/>
        <v>0.0025484471514277893</v>
      </c>
      <c r="X6" s="17">
        <f t="shared" si="0"/>
        <v>0.0025484471514277893</v>
      </c>
      <c r="Y6">
        <f t="shared" si="0"/>
        <v>0.0025484471514277893</v>
      </c>
      <c r="Z6">
        <f t="shared" si="18"/>
        <v>0.03822670727141684</v>
      </c>
      <c r="AA6">
        <f t="shared" si="19"/>
        <v>0.03822670727141684</v>
      </c>
      <c r="AB6" s="18" t="s">
        <v>16</v>
      </c>
      <c r="AC6" s="16">
        <f t="shared" si="20"/>
        <v>17.26251093761219</v>
      </c>
      <c r="AD6" s="16">
        <f t="shared" si="21"/>
        <v>2.2625109376121912</v>
      </c>
      <c r="AE6" s="16">
        <f t="shared" si="22"/>
        <v>0.19535234337660493</v>
      </c>
      <c r="AF6" s="17">
        <f t="shared" si="1"/>
        <v>0.19535234337660493</v>
      </c>
      <c r="AG6">
        <f t="shared" si="1"/>
        <v>0.19535234337660493</v>
      </c>
      <c r="AH6">
        <f t="shared" si="23"/>
        <v>2.9302851506490737</v>
      </c>
      <c r="AI6">
        <f t="shared" si="24"/>
        <v>2.9302851506490737</v>
      </c>
      <c r="AJ6" s="18" t="s">
        <v>16</v>
      </c>
      <c r="AK6" s="16">
        <f t="shared" si="25"/>
        <v>14.99119685191867</v>
      </c>
      <c r="AL6" s="16">
        <f t="shared" si="26"/>
        <v>0.008803148081330647</v>
      </c>
      <c r="AM6" s="16">
        <f t="shared" si="27"/>
        <v>12903.989032973986</v>
      </c>
      <c r="AN6" s="17">
        <f t="shared" si="2"/>
        <v>12903.989032973986</v>
      </c>
      <c r="AO6">
        <f t="shared" si="2"/>
        <v>12903.989032973986</v>
      </c>
      <c r="AP6">
        <f t="shared" si="28"/>
        <v>193559.83549460978</v>
      </c>
      <c r="AQ6">
        <f t="shared" si="29"/>
        <v>193559.83549460978</v>
      </c>
      <c r="AR6" s="18" t="s">
        <v>16</v>
      </c>
      <c r="AS6" s="16">
        <f t="shared" si="30"/>
        <v>15.000660905281745</v>
      </c>
      <c r="AT6" s="16">
        <f t="shared" si="31"/>
        <v>0.0006609052817445615</v>
      </c>
      <c r="AU6" s="16">
        <f t="shared" si="32"/>
        <v>360000</v>
      </c>
      <c r="AV6" s="17">
        <f t="shared" si="3"/>
        <v>360000</v>
      </c>
      <c r="AW6">
        <f t="shared" si="3"/>
        <v>360000</v>
      </c>
      <c r="AX6">
        <f t="shared" si="33"/>
        <v>5400000</v>
      </c>
      <c r="AY6">
        <f t="shared" si="34"/>
        <v>5400000</v>
      </c>
      <c r="AZ6" s="18" t="s">
        <v>16</v>
      </c>
      <c r="BA6" s="16">
        <f t="shared" si="35"/>
        <v>15.000167165163845</v>
      </c>
      <c r="BB6" s="16">
        <f t="shared" si="36"/>
        <v>0.0001671651638446292</v>
      </c>
      <c r="BC6" s="16">
        <f t="shared" si="37"/>
        <v>360000</v>
      </c>
      <c r="BD6" s="17">
        <f t="shared" si="4"/>
        <v>360000</v>
      </c>
      <c r="BE6">
        <f t="shared" si="4"/>
        <v>360000</v>
      </c>
      <c r="BF6">
        <f t="shared" si="38"/>
        <v>5400000</v>
      </c>
      <c r="BG6">
        <f t="shared" si="39"/>
        <v>5400000</v>
      </c>
      <c r="BH6" s="18" t="s">
        <v>16</v>
      </c>
      <c r="BI6" s="16">
        <f t="shared" si="40"/>
        <v>15.000042046165028</v>
      </c>
      <c r="BJ6" s="16">
        <f t="shared" si="41"/>
        <v>4.204616502789804E-05</v>
      </c>
      <c r="BK6" s="16">
        <f t="shared" si="42"/>
        <v>360000</v>
      </c>
      <c r="BL6" s="17">
        <f t="shared" si="5"/>
        <v>360000</v>
      </c>
      <c r="BM6">
        <f t="shared" si="5"/>
        <v>360000</v>
      </c>
      <c r="BN6">
        <f t="shared" si="43"/>
        <v>5400000</v>
      </c>
      <c r="BO6">
        <f t="shared" si="44"/>
        <v>5400000</v>
      </c>
    </row>
    <row r="7" spans="3:67" ht="12.75">
      <c r="C7" s="13">
        <f t="shared" si="6"/>
        <v>0</v>
      </c>
      <c r="E7" s="3" t="s">
        <v>31</v>
      </c>
      <c r="F7" s="24">
        <v>0</v>
      </c>
      <c r="H7" t="s">
        <v>35</v>
      </c>
      <c r="J7" s="15">
        <f t="shared" si="7"/>
        <v>0</v>
      </c>
      <c r="K7" s="27">
        <f t="shared" si="8"/>
        <v>0</v>
      </c>
      <c r="L7" s="18">
        <f>SUM(P1:P49)</f>
        <v>3.003333333333336</v>
      </c>
      <c r="M7" s="16">
        <f t="shared" si="9"/>
        <v>0</v>
      </c>
      <c r="N7" s="16">
        <f t="shared" si="10"/>
        <v>0</v>
      </c>
      <c r="O7" s="16">
        <f t="shared" si="11"/>
        <v>0</v>
      </c>
      <c r="P7" s="17">
        <f t="shared" si="12"/>
        <v>0</v>
      </c>
      <c r="Q7">
        <f t="shared" si="12"/>
        <v>0</v>
      </c>
      <c r="R7">
        <f t="shared" si="13"/>
        <v>0</v>
      </c>
      <c r="S7">
        <f t="shared" si="14"/>
        <v>0</v>
      </c>
      <c r="T7" s="18">
        <f>SUM(X1:X49)</f>
        <v>0.06639090684964749</v>
      </c>
      <c r="U7" s="16">
        <f t="shared" si="15"/>
        <v>0</v>
      </c>
      <c r="V7" s="16">
        <f t="shared" si="16"/>
        <v>0</v>
      </c>
      <c r="W7" s="16">
        <f t="shared" si="17"/>
        <v>0</v>
      </c>
      <c r="X7" s="17">
        <f t="shared" si="0"/>
        <v>0</v>
      </c>
      <c r="Y7">
        <f t="shared" si="0"/>
        <v>0</v>
      </c>
      <c r="Z7">
        <f t="shared" si="18"/>
        <v>0</v>
      </c>
      <c r="AA7">
        <f t="shared" si="19"/>
        <v>0</v>
      </c>
      <c r="AB7" s="18">
        <f>SUM(AF1:AF49)</f>
        <v>5.344476177728189</v>
      </c>
      <c r="AC7" s="16">
        <f t="shared" si="20"/>
        <v>0</v>
      </c>
      <c r="AD7" s="16">
        <f t="shared" si="21"/>
        <v>0</v>
      </c>
      <c r="AE7" s="16">
        <f t="shared" si="22"/>
        <v>0</v>
      </c>
      <c r="AF7" s="17">
        <f t="shared" si="1"/>
        <v>0</v>
      </c>
      <c r="AG7">
        <f t="shared" si="1"/>
        <v>0</v>
      </c>
      <c r="AH7">
        <f t="shared" si="23"/>
        <v>0</v>
      </c>
      <c r="AI7">
        <f t="shared" si="24"/>
        <v>0</v>
      </c>
      <c r="AJ7" s="18">
        <f>SUM(AN1:AN49)</f>
        <v>28682.046270537146</v>
      </c>
      <c r="AK7" s="16">
        <f t="shared" si="25"/>
        <v>0</v>
      </c>
      <c r="AL7" s="16">
        <f t="shared" si="26"/>
        <v>0</v>
      </c>
      <c r="AM7" s="16">
        <f t="shared" si="27"/>
        <v>0</v>
      </c>
      <c r="AN7" s="17">
        <f t="shared" si="2"/>
        <v>0</v>
      </c>
      <c r="AO7">
        <f t="shared" si="2"/>
        <v>0</v>
      </c>
      <c r="AP7">
        <f t="shared" si="28"/>
        <v>0</v>
      </c>
      <c r="AQ7">
        <f t="shared" si="29"/>
        <v>0</v>
      </c>
      <c r="AR7" s="18">
        <f>SUM(AV1:AV49)</f>
        <v>440182.19475383474</v>
      </c>
      <c r="AS7" s="16">
        <f t="shared" si="30"/>
        <v>0</v>
      </c>
      <c r="AT7" s="16">
        <f t="shared" si="31"/>
        <v>0</v>
      </c>
      <c r="AU7" s="16">
        <f t="shared" si="32"/>
        <v>0</v>
      </c>
      <c r="AV7" s="17">
        <f t="shared" si="3"/>
        <v>0</v>
      </c>
      <c r="AW7">
        <f t="shared" si="3"/>
        <v>0</v>
      </c>
      <c r="AX7">
        <f t="shared" si="33"/>
        <v>0</v>
      </c>
      <c r="AY7">
        <f t="shared" si="34"/>
        <v>0</v>
      </c>
      <c r="AZ7" s="18">
        <f>SUM(BD1:BD49)</f>
        <v>720975.7720022786</v>
      </c>
      <c r="BA7" s="16">
        <f t="shared" si="35"/>
        <v>0</v>
      </c>
      <c r="BB7" s="16">
        <f t="shared" si="36"/>
        <v>0</v>
      </c>
      <c r="BC7" s="16">
        <f t="shared" si="37"/>
        <v>0</v>
      </c>
      <c r="BD7" s="17">
        <f t="shared" si="4"/>
        <v>0</v>
      </c>
      <c r="BE7">
        <f t="shared" si="4"/>
        <v>0</v>
      </c>
      <c r="BF7">
        <f t="shared" si="38"/>
        <v>0</v>
      </c>
      <c r="BG7">
        <f t="shared" si="39"/>
        <v>0</v>
      </c>
      <c r="BH7" s="18">
        <f>SUM(BL1:BL49)</f>
        <v>720747.3149167162</v>
      </c>
      <c r="BI7" s="16">
        <f t="shared" si="40"/>
        <v>0</v>
      </c>
      <c r="BJ7" s="16">
        <f t="shared" si="41"/>
        <v>0</v>
      </c>
      <c r="BK7" s="16">
        <f t="shared" si="42"/>
        <v>0</v>
      </c>
      <c r="BL7" s="17">
        <f t="shared" si="5"/>
        <v>0</v>
      </c>
      <c r="BM7">
        <f t="shared" si="5"/>
        <v>0</v>
      </c>
      <c r="BN7">
        <f t="shared" si="43"/>
        <v>0</v>
      </c>
      <c r="BO7">
        <f t="shared" si="44"/>
        <v>0</v>
      </c>
    </row>
    <row r="8" spans="3:67" ht="12.75">
      <c r="C8" s="13">
        <f t="shared" si="6"/>
        <v>0</v>
      </c>
      <c r="H8">
        <f>F5/60</f>
        <v>0</v>
      </c>
      <c r="J8" s="15">
        <f t="shared" si="7"/>
        <v>0</v>
      </c>
      <c r="K8" s="27">
        <f t="shared" si="8"/>
        <v>0</v>
      </c>
      <c r="M8" s="16">
        <f t="shared" si="9"/>
        <v>0</v>
      </c>
      <c r="N8" s="16">
        <f t="shared" si="10"/>
        <v>0</v>
      </c>
      <c r="O8" s="16">
        <f t="shared" si="11"/>
        <v>0</v>
      </c>
      <c r="P8" s="17">
        <f t="shared" si="12"/>
        <v>0</v>
      </c>
      <c r="Q8">
        <f t="shared" si="12"/>
        <v>0</v>
      </c>
      <c r="R8">
        <f t="shared" si="13"/>
        <v>0</v>
      </c>
      <c r="S8">
        <f t="shared" si="14"/>
        <v>0</v>
      </c>
      <c r="U8" s="16">
        <f t="shared" si="15"/>
        <v>0</v>
      </c>
      <c r="V8" s="16">
        <f t="shared" si="16"/>
        <v>0</v>
      </c>
      <c r="W8" s="16">
        <f t="shared" si="17"/>
        <v>0</v>
      </c>
      <c r="X8" s="17">
        <f t="shared" si="0"/>
        <v>0</v>
      </c>
      <c r="Y8">
        <f t="shared" si="0"/>
        <v>0</v>
      </c>
      <c r="Z8">
        <f t="shared" si="18"/>
        <v>0</v>
      </c>
      <c r="AA8">
        <f t="shared" si="19"/>
        <v>0</v>
      </c>
      <c r="AC8" s="16">
        <f t="shared" si="20"/>
        <v>0</v>
      </c>
      <c r="AD8" s="16">
        <f t="shared" si="21"/>
        <v>0</v>
      </c>
      <c r="AE8" s="16">
        <f t="shared" si="22"/>
        <v>0</v>
      </c>
      <c r="AF8" s="17">
        <f t="shared" si="1"/>
        <v>0</v>
      </c>
      <c r="AG8">
        <f t="shared" si="1"/>
        <v>0</v>
      </c>
      <c r="AH8">
        <f t="shared" si="23"/>
        <v>0</v>
      </c>
      <c r="AI8">
        <f t="shared" si="24"/>
        <v>0</v>
      </c>
      <c r="AK8" s="16">
        <f t="shared" si="25"/>
        <v>0</v>
      </c>
      <c r="AL8" s="16">
        <f t="shared" si="26"/>
        <v>0</v>
      </c>
      <c r="AM8" s="16">
        <f t="shared" si="27"/>
        <v>0</v>
      </c>
      <c r="AN8" s="17">
        <f t="shared" si="2"/>
        <v>0</v>
      </c>
      <c r="AO8">
        <f t="shared" si="2"/>
        <v>0</v>
      </c>
      <c r="AP8">
        <f t="shared" si="28"/>
        <v>0</v>
      </c>
      <c r="AQ8">
        <f t="shared" si="29"/>
        <v>0</v>
      </c>
      <c r="AS8" s="16">
        <f t="shared" si="30"/>
        <v>0</v>
      </c>
      <c r="AT8" s="16">
        <f t="shared" si="31"/>
        <v>0</v>
      </c>
      <c r="AU8" s="16">
        <f t="shared" si="32"/>
        <v>0</v>
      </c>
      <c r="AV8" s="17">
        <f t="shared" si="3"/>
        <v>0</v>
      </c>
      <c r="AW8">
        <f t="shared" si="3"/>
        <v>0</v>
      </c>
      <c r="AX8">
        <f t="shared" si="33"/>
        <v>0</v>
      </c>
      <c r="AY8">
        <f t="shared" si="34"/>
        <v>0</v>
      </c>
      <c r="BA8" s="16">
        <f t="shared" si="35"/>
        <v>0</v>
      </c>
      <c r="BB8" s="16">
        <f t="shared" si="36"/>
        <v>0</v>
      </c>
      <c r="BC8" s="16">
        <f t="shared" si="37"/>
        <v>0</v>
      </c>
      <c r="BD8" s="17">
        <f t="shared" si="4"/>
        <v>0</v>
      </c>
      <c r="BE8">
        <f t="shared" si="4"/>
        <v>0</v>
      </c>
      <c r="BF8">
        <f t="shared" si="38"/>
        <v>0</v>
      </c>
      <c r="BG8">
        <f t="shared" si="39"/>
        <v>0</v>
      </c>
      <c r="BI8" s="16">
        <f t="shared" si="40"/>
        <v>0</v>
      </c>
      <c r="BJ8" s="16">
        <f t="shared" si="41"/>
        <v>0</v>
      </c>
      <c r="BK8" s="16">
        <f t="shared" si="42"/>
        <v>0</v>
      </c>
      <c r="BL8" s="17">
        <f t="shared" si="5"/>
        <v>0</v>
      </c>
      <c r="BM8">
        <f t="shared" si="5"/>
        <v>0</v>
      </c>
      <c r="BN8">
        <f t="shared" si="43"/>
        <v>0</v>
      </c>
      <c r="BO8">
        <f t="shared" si="44"/>
        <v>0</v>
      </c>
    </row>
    <row r="9" spans="3:67" ht="12.75">
      <c r="C9" s="13">
        <f t="shared" si="6"/>
        <v>0</v>
      </c>
      <c r="E9" s="3" t="s">
        <v>8</v>
      </c>
      <c r="F9" s="14">
        <v>0.5277777777777778</v>
      </c>
      <c r="J9" s="15">
        <f t="shared" si="7"/>
        <v>0</v>
      </c>
      <c r="K9" s="27">
        <f t="shared" si="8"/>
        <v>0</v>
      </c>
      <c r="L9" s="18" t="s">
        <v>17</v>
      </c>
      <c r="M9" s="16">
        <f t="shared" si="9"/>
        <v>0</v>
      </c>
      <c r="N9" s="16">
        <f t="shared" si="10"/>
        <v>0</v>
      </c>
      <c r="O9" s="16">
        <f t="shared" si="11"/>
        <v>0</v>
      </c>
      <c r="P9" s="17">
        <f t="shared" si="12"/>
        <v>0</v>
      </c>
      <c r="Q9">
        <f t="shared" si="12"/>
        <v>0</v>
      </c>
      <c r="R9">
        <f t="shared" si="13"/>
        <v>0</v>
      </c>
      <c r="S9">
        <f t="shared" si="14"/>
        <v>0</v>
      </c>
      <c r="T9" s="18" t="s">
        <v>17</v>
      </c>
      <c r="U9" s="16">
        <f t="shared" si="15"/>
        <v>0</v>
      </c>
      <c r="V9" s="16">
        <f t="shared" si="16"/>
        <v>0</v>
      </c>
      <c r="W9" s="16">
        <f t="shared" si="17"/>
        <v>0</v>
      </c>
      <c r="X9" s="17">
        <f t="shared" si="0"/>
        <v>0</v>
      </c>
      <c r="Y9">
        <f t="shared" si="0"/>
        <v>0</v>
      </c>
      <c r="Z9">
        <f t="shared" si="18"/>
        <v>0</v>
      </c>
      <c r="AA9">
        <f t="shared" si="19"/>
        <v>0</v>
      </c>
      <c r="AB9" s="18" t="s">
        <v>17</v>
      </c>
      <c r="AC9" s="16">
        <f t="shared" si="20"/>
        <v>0</v>
      </c>
      <c r="AD9" s="16">
        <f t="shared" si="21"/>
        <v>0</v>
      </c>
      <c r="AE9" s="16">
        <f t="shared" si="22"/>
        <v>0</v>
      </c>
      <c r="AF9" s="17">
        <f t="shared" si="1"/>
        <v>0</v>
      </c>
      <c r="AG9">
        <f t="shared" si="1"/>
        <v>0</v>
      </c>
      <c r="AH9">
        <f t="shared" si="23"/>
        <v>0</v>
      </c>
      <c r="AI9">
        <f t="shared" si="24"/>
        <v>0</v>
      </c>
      <c r="AJ9" s="18" t="s">
        <v>17</v>
      </c>
      <c r="AK9" s="16">
        <f t="shared" si="25"/>
        <v>0</v>
      </c>
      <c r="AL9" s="16">
        <f t="shared" si="26"/>
        <v>0</v>
      </c>
      <c r="AM9" s="16">
        <f t="shared" si="27"/>
        <v>0</v>
      </c>
      <c r="AN9" s="17">
        <f t="shared" si="2"/>
        <v>0</v>
      </c>
      <c r="AO9">
        <f t="shared" si="2"/>
        <v>0</v>
      </c>
      <c r="AP9">
        <f t="shared" si="28"/>
        <v>0</v>
      </c>
      <c r="AQ9">
        <f t="shared" si="29"/>
        <v>0</v>
      </c>
      <c r="AR9" s="18" t="s">
        <v>17</v>
      </c>
      <c r="AS9" s="16">
        <f t="shared" si="30"/>
        <v>0</v>
      </c>
      <c r="AT9" s="16">
        <f t="shared" si="31"/>
        <v>0</v>
      </c>
      <c r="AU9" s="16">
        <f t="shared" si="32"/>
        <v>0</v>
      </c>
      <c r="AV9" s="17">
        <f t="shared" si="3"/>
        <v>0</v>
      </c>
      <c r="AW9">
        <f t="shared" si="3"/>
        <v>0</v>
      </c>
      <c r="AX9">
        <f t="shared" si="33"/>
        <v>0</v>
      </c>
      <c r="AY9">
        <f t="shared" si="34"/>
        <v>0</v>
      </c>
      <c r="AZ9" s="18" t="s">
        <v>17</v>
      </c>
      <c r="BA9" s="16">
        <f t="shared" si="35"/>
        <v>0</v>
      </c>
      <c r="BB9" s="16">
        <f t="shared" si="36"/>
        <v>0</v>
      </c>
      <c r="BC9" s="16">
        <f t="shared" si="37"/>
        <v>0</v>
      </c>
      <c r="BD9" s="17">
        <f t="shared" si="4"/>
        <v>0</v>
      </c>
      <c r="BE9">
        <f t="shared" si="4"/>
        <v>0</v>
      </c>
      <c r="BF9">
        <f t="shared" si="38"/>
        <v>0</v>
      </c>
      <c r="BG9">
        <f t="shared" si="39"/>
        <v>0</v>
      </c>
      <c r="BH9" s="18" t="s">
        <v>17</v>
      </c>
      <c r="BI9" s="16">
        <f t="shared" si="40"/>
        <v>0</v>
      </c>
      <c r="BJ9" s="16">
        <f t="shared" si="41"/>
        <v>0</v>
      </c>
      <c r="BK9" s="16">
        <f t="shared" si="42"/>
        <v>0</v>
      </c>
      <c r="BL9" s="17">
        <f t="shared" si="5"/>
        <v>0</v>
      </c>
      <c r="BM9">
        <f t="shared" si="5"/>
        <v>0</v>
      </c>
      <c r="BN9">
        <f t="shared" si="43"/>
        <v>0</v>
      </c>
      <c r="BO9">
        <f t="shared" si="44"/>
        <v>0</v>
      </c>
    </row>
    <row r="10" spans="3:67" ht="12.75">
      <c r="C10" s="13">
        <f t="shared" si="6"/>
        <v>0</v>
      </c>
      <c r="E10" s="2" t="s">
        <v>10</v>
      </c>
      <c r="F10" s="22">
        <f>I23</f>
        <v>13.999986663818502</v>
      </c>
      <c r="H10" t="s">
        <v>34</v>
      </c>
      <c r="J10" s="15">
        <f t="shared" si="7"/>
        <v>0</v>
      </c>
      <c r="K10" s="27">
        <f t="shared" si="8"/>
        <v>0</v>
      </c>
      <c r="L10" s="18">
        <f>SUM(Q1:Q49)</f>
        <v>2.201344444444448</v>
      </c>
      <c r="M10" s="16">
        <f t="shared" si="9"/>
        <v>0</v>
      </c>
      <c r="N10" s="16">
        <f t="shared" si="10"/>
        <v>0</v>
      </c>
      <c r="O10" s="16">
        <f t="shared" si="11"/>
        <v>0</v>
      </c>
      <c r="P10" s="17">
        <f t="shared" si="12"/>
        <v>0</v>
      </c>
      <c r="Q10">
        <f t="shared" si="12"/>
        <v>0</v>
      </c>
      <c r="R10">
        <f t="shared" si="13"/>
        <v>0</v>
      </c>
      <c r="S10">
        <f t="shared" si="14"/>
        <v>0</v>
      </c>
      <c r="T10" s="18">
        <f>SUM(Y1:Y49)</f>
        <v>0.019803128333669553</v>
      </c>
      <c r="U10" s="16">
        <f t="shared" si="15"/>
        <v>0</v>
      </c>
      <c r="V10" s="16">
        <f t="shared" si="16"/>
        <v>0</v>
      </c>
      <c r="W10" s="16">
        <f t="shared" si="17"/>
        <v>0</v>
      </c>
      <c r="X10" s="17">
        <f t="shared" si="0"/>
        <v>0</v>
      </c>
      <c r="Y10">
        <f t="shared" si="0"/>
        <v>0</v>
      </c>
      <c r="Z10">
        <f t="shared" si="18"/>
        <v>0</v>
      </c>
      <c r="AA10">
        <f t="shared" si="19"/>
        <v>0</v>
      </c>
      <c r="AB10" s="18">
        <f>SUM(AG1:AG49)</f>
        <v>1.5527065355428353</v>
      </c>
      <c r="AC10" s="16">
        <f t="shared" si="20"/>
        <v>0</v>
      </c>
      <c r="AD10" s="16">
        <f t="shared" si="21"/>
        <v>0</v>
      </c>
      <c r="AE10" s="16">
        <f t="shared" si="22"/>
        <v>0</v>
      </c>
      <c r="AF10" s="17">
        <f t="shared" si="1"/>
        <v>0</v>
      </c>
      <c r="AG10">
        <f t="shared" si="1"/>
        <v>0</v>
      </c>
      <c r="AH10">
        <f t="shared" si="23"/>
        <v>0</v>
      </c>
      <c r="AI10">
        <f t="shared" si="24"/>
        <v>0</v>
      </c>
      <c r="AJ10" s="18">
        <f>SUM(AO1:AO49)</f>
        <v>19916.271866754727</v>
      </c>
      <c r="AK10" s="16">
        <f t="shared" si="25"/>
        <v>0</v>
      </c>
      <c r="AL10" s="16">
        <f t="shared" si="26"/>
        <v>0</v>
      </c>
      <c r="AM10" s="16">
        <f t="shared" si="27"/>
        <v>0</v>
      </c>
      <c r="AN10" s="17">
        <f t="shared" si="2"/>
        <v>0</v>
      </c>
      <c r="AO10">
        <f t="shared" si="2"/>
        <v>0</v>
      </c>
      <c r="AP10">
        <f t="shared" si="28"/>
        <v>0</v>
      </c>
      <c r="AQ10">
        <f t="shared" si="29"/>
        <v>0</v>
      </c>
      <c r="AR10" s="18">
        <f>SUM(AW1:AW49)</f>
        <v>404066.31460546877</v>
      </c>
      <c r="AS10" s="16">
        <f t="shared" si="30"/>
        <v>0</v>
      </c>
      <c r="AT10" s="16">
        <f t="shared" si="31"/>
        <v>0</v>
      </c>
      <c r="AU10" s="16">
        <f t="shared" si="32"/>
        <v>0</v>
      </c>
      <c r="AV10" s="17">
        <f t="shared" si="3"/>
        <v>0</v>
      </c>
      <c r="AW10">
        <f t="shared" si="3"/>
        <v>0</v>
      </c>
      <c r="AX10">
        <f t="shared" si="33"/>
        <v>0</v>
      </c>
      <c r="AY10">
        <f t="shared" si="34"/>
        <v>0</v>
      </c>
      <c r="AZ10" s="18">
        <f>SUM(BE1:BE49)</f>
        <v>547398.4071503232</v>
      </c>
      <c r="BA10" s="16">
        <f t="shared" si="35"/>
        <v>0</v>
      </c>
      <c r="BB10" s="16">
        <f t="shared" si="36"/>
        <v>0</v>
      </c>
      <c r="BC10" s="16">
        <f t="shared" si="37"/>
        <v>0</v>
      </c>
      <c r="BD10" s="17">
        <f t="shared" si="4"/>
        <v>0</v>
      </c>
      <c r="BE10">
        <f t="shared" si="4"/>
        <v>0</v>
      </c>
      <c r="BF10">
        <f t="shared" si="38"/>
        <v>0</v>
      </c>
      <c r="BG10">
        <f t="shared" si="39"/>
        <v>0</v>
      </c>
      <c r="BH10" s="18">
        <f>SUM(BM1:BM49)</f>
        <v>547351.954209595</v>
      </c>
      <c r="BI10" s="16">
        <f t="shared" si="40"/>
        <v>0</v>
      </c>
      <c r="BJ10" s="16">
        <f t="shared" si="41"/>
        <v>0</v>
      </c>
      <c r="BK10" s="16">
        <f t="shared" si="42"/>
        <v>0</v>
      </c>
      <c r="BL10" s="17">
        <f t="shared" si="5"/>
        <v>0</v>
      </c>
      <c r="BM10">
        <f t="shared" si="5"/>
        <v>0</v>
      </c>
      <c r="BN10">
        <f t="shared" si="43"/>
        <v>0</v>
      </c>
      <c r="BO10">
        <f t="shared" si="44"/>
        <v>0</v>
      </c>
    </row>
    <row r="11" spans="3:67" ht="12.75">
      <c r="C11" s="13">
        <f t="shared" si="6"/>
        <v>0</v>
      </c>
      <c r="E11" s="2" t="s">
        <v>0</v>
      </c>
      <c r="F11" s="23">
        <f>TRUNC(F10)</f>
        <v>13</v>
      </c>
      <c r="H11">
        <f>H8*COS(RADIANS(F7))</f>
        <v>0</v>
      </c>
      <c r="J11" s="15">
        <f t="shared" si="7"/>
        <v>0</v>
      </c>
      <c r="K11" s="27">
        <f t="shared" si="8"/>
        <v>0</v>
      </c>
      <c r="M11" s="16">
        <f t="shared" si="9"/>
        <v>0</v>
      </c>
      <c r="N11" s="16">
        <f t="shared" si="10"/>
        <v>0</v>
      </c>
      <c r="O11" s="16">
        <f t="shared" si="11"/>
        <v>0</v>
      </c>
      <c r="P11" s="17">
        <f t="shared" si="12"/>
        <v>0</v>
      </c>
      <c r="Q11">
        <f t="shared" si="12"/>
        <v>0</v>
      </c>
      <c r="R11">
        <f t="shared" si="13"/>
        <v>0</v>
      </c>
      <c r="S11">
        <f t="shared" si="14"/>
        <v>0</v>
      </c>
      <c r="U11" s="16">
        <f t="shared" si="15"/>
        <v>0</v>
      </c>
      <c r="V11" s="16">
        <f t="shared" si="16"/>
        <v>0</v>
      </c>
      <c r="W11" s="16">
        <f t="shared" si="17"/>
        <v>0</v>
      </c>
      <c r="X11" s="17">
        <f t="shared" si="0"/>
        <v>0</v>
      </c>
      <c r="Y11">
        <f t="shared" si="0"/>
        <v>0</v>
      </c>
      <c r="Z11">
        <f t="shared" si="18"/>
        <v>0</v>
      </c>
      <c r="AA11">
        <f t="shared" si="19"/>
        <v>0</v>
      </c>
      <c r="AC11" s="16">
        <f t="shared" si="20"/>
        <v>0</v>
      </c>
      <c r="AD11" s="16">
        <f t="shared" si="21"/>
        <v>0</v>
      </c>
      <c r="AE11" s="16">
        <f t="shared" si="22"/>
        <v>0</v>
      </c>
      <c r="AF11" s="17">
        <f t="shared" si="1"/>
        <v>0</v>
      </c>
      <c r="AG11">
        <f t="shared" si="1"/>
        <v>0</v>
      </c>
      <c r="AH11">
        <f t="shared" si="23"/>
        <v>0</v>
      </c>
      <c r="AI11">
        <f t="shared" si="24"/>
        <v>0</v>
      </c>
      <c r="AK11" s="16">
        <f t="shared" si="25"/>
        <v>0</v>
      </c>
      <c r="AL11" s="16">
        <f t="shared" si="26"/>
        <v>0</v>
      </c>
      <c r="AM11" s="16">
        <f t="shared" si="27"/>
        <v>0</v>
      </c>
      <c r="AN11" s="17">
        <f t="shared" si="2"/>
        <v>0</v>
      </c>
      <c r="AO11">
        <f t="shared" si="2"/>
        <v>0</v>
      </c>
      <c r="AP11">
        <f t="shared" si="28"/>
        <v>0</v>
      </c>
      <c r="AQ11">
        <f t="shared" si="29"/>
        <v>0</v>
      </c>
      <c r="AS11" s="16">
        <f t="shared" si="30"/>
        <v>0</v>
      </c>
      <c r="AT11" s="16">
        <f t="shared" si="31"/>
        <v>0</v>
      </c>
      <c r="AU11" s="16">
        <f t="shared" si="32"/>
        <v>0</v>
      </c>
      <c r="AV11" s="17">
        <f t="shared" si="3"/>
        <v>0</v>
      </c>
      <c r="AW11">
        <f t="shared" si="3"/>
        <v>0</v>
      </c>
      <c r="AX11">
        <f t="shared" si="33"/>
        <v>0</v>
      </c>
      <c r="AY11">
        <f t="shared" si="34"/>
        <v>0</v>
      </c>
      <c r="BA11" s="16">
        <f t="shared" si="35"/>
        <v>0</v>
      </c>
      <c r="BB11" s="16">
        <f t="shared" si="36"/>
        <v>0</v>
      </c>
      <c r="BC11" s="16">
        <f t="shared" si="37"/>
        <v>0</v>
      </c>
      <c r="BD11" s="17">
        <f t="shared" si="4"/>
        <v>0</v>
      </c>
      <c r="BE11">
        <f t="shared" si="4"/>
        <v>0</v>
      </c>
      <c r="BF11">
        <f t="shared" si="38"/>
        <v>0</v>
      </c>
      <c r="BG11">
        <f t="shared" si="39"/>
        <v>0</v>
      </c>
      <c r="BI11" s="16">
        <f t="shared" si="40"/>
        <v>0</v>
      </c>
      <c r="BJ11" s="16">
        <f t="shared" si="41"/>
        <v>0</v>
      </c>
      <c r="BK11" s="16">
        <f t="shared" si="42"/>
        <v>0</v>
      </c>
      <c r="BL11" s="17">
        <f t="shared" si="5"/>
        <v>0</v>
      </c>
      <c r="BM11">
        <f t="shared" si="5"/>
        <v>0</v>
      </c>
      <c r="BN11">
        <f t="shared" si="43"/>
        <v>0</v>
      </c>
      <c r="BO11">
        <f t="shared" si="44"/>
        <v>0</v>
      </c>
    </row>
    <row r="12" spans="3:67" ht="12.75">
      <c r="C12" s="13">
        <f t="shared" si="6"/>
        <v>0</v>
      </c>
      <c r="E12" s="2" t="s">
        <v>1</v>
      </c>
      <c r="F12" s="28">
        <f>ABS((F10-F11)*60)</f>
        <v>59.99919982911013</v>
      </c>
      <c r="J12" s="15">
        <f t="shared" si="7"/>
        <v>0</v>
      </c>
      <c r="K12" s="27">
        <f t="shared" si="8"/>
        <v>0</v>
      </c>
      <c r="L12" s="18" t="s">
        <v>18</v>
      </c>
      <c r="M12" s="16">
        <f t="shared" si="9"/>
        <v>0</v>
      </c>
      <c r="N12" s="16">
        <f t="shared" si="10"/>
        <v>0</v>
      </c>
      <c r="O12" s="16">
        <f t="shared" si="11"/>
        <v>0</v>
      </c>
      <c r="P12" s="17">
        <f t="shared" si="12"/>
        <v>0</v>
      </c>
      <c r="Q12">
        <f t="shared" si="12"/>
        <v>0</v>
      </c>
      <c r="R12">
        <f t="shared" si="13"/>
        <v>0</v>
      </c>
      <c r="S12">
        <f t="shared" si="14"/>
        <v>0</v>
      </c>
      <c r="T12" s="18" t="s">
        <v>18</v>
      </c>
      <c r="U12" s="16">
        <f t="shared" si="15"/>
        <v>0</v>
      </c>
      <c r="V12" s="16">
        <f t="shared" si="16"/>
        <v>0</v>
      </c>
      <c r="W12" s="16">
        <f t="shared" si="17"/>
        <v>0</v>
      </c>
      <c r="X12" s="17">
        <f t="shared" si="0"/>
        <v>0</v>
      </c>
      <c r="Y12">
        <f t="shared" si="0"/>
        <v>0</v>
      </c>
      <c r="Z12">
        <f t="shared" si="18"/>
        <v>0</v>
      </c>
      <c r="AA12">
        <f t="shared" si="19"/>
        <v>0</v>
      </c>
      <c r="AB12" s="18" t="s">
        <v>18</v>
      </c>
      <c r="AC12" s="16">
        <f t="shared" si="20"/>
        <v>0</v>
      </c>
      <c r="AD12" s="16">
        <f t="shared" si="21"/>
        <v>0</v>
      </c>
      <c r="AE12" s="16">
        <f t="shared" si="22"/>
        <v>0</v>
      </c>
      <c r="AF12" s="17">
        <f t="shared" si="1"/>
        <v>0</v>
      </c>
      <c r="AG12">
        <f t="shared" si="1"/>
        <v>0</v>
      </c>
      <c r="AH12">
        <f t="shared" si="23"/>
        <v>0</v>
      </c>
      <c r="AI12">
        <f t="shared" si="24"/>
        <v>0</v>
      </c>
      <c r="AJ12" s="18" t="s">
        <v>18</v>
      </c>
      <c r="AK12" s="16">
        <f t="shared" si="25"/>
        <v>0</v>
      </c>
      <c r="AL12" s="16">
        <f t="shared" si="26"/>
        <v>0</v>
      </c>
      <c r="AM12" s="16">
        <f t="shared" si="27"/>
        <v>0</v>
      </c>
      <c r="AN12" s="17">
        <f t="shared" si="2"/>
        <v>0</v>
      </c>
      <c r="AO12">
        <f t="shared" si="2"/>
        <v>0</v>
      </c>
      <c r="AP12">
        <f t="shared" si="28"/>
        <v>0</v>
      </c>
      <c r="AQ12">
        <f t="shared" si="29"/>
        <v>0</v>
      </c>
      <c r="AR12" s="18" t="s">
        <v>18</v>
      </c>
      <c r="AS12" s="16">
        <f t="shared" si="30"/>
        <v>0</v>
      </c>
      <c r="AT12" s="16">
        <f t="shared" si="31"/>
        <v>0</v>
      </c>
      <c r="AU12" s="16">
        <f t="shared" si="32"/>
        <v>0</v>
      </c>
      <c r="AV12" s="17">
        <f t="shared" si="3"/>
        <v>0</v>
      </c>
      <c r="AW12">
        <f t="shared" si="3"/>
        <v>0</v>
      </c>
      <c r="AX12">
        <f t="shared" si="33"/>
        <v>0</v>
      </c>
      <c r="AY12">
        <f t="shared" si="34"/>
        <v>0</v>
      </c>
      <c r="AZ12" s="18" t="s">
        <v>18</v>
      </c>
      <c r="BA12" s="16">
        <f t="shared" si="35"/>
        <v>0</v>
      </c>
      <c r="BB12" s="16">
        <f t="shared" si="36"/>
        <v>0</v>
      </c>
      <c r="BC12" s="16">
        <f t="shared" si="37"/>
        <v>0</v>
      </c>
      <c r="BD12" s="17">
        <f t="shared" si="4"/>
        <v>0</v>
      </c>
      <c r="BE12">
        <f t="shared" si="4"/>
        <v>0</v>
      </c>
      <c r="BF12">
        <f t="shared" si="38"/>
        <v>0</v>
      </c>
      <c r="BG12">
        <f t="shared" si="39"/>
        <v>0</v>
      </c>
      <c r="BH12" s="18" t="s">
        <v>18</v>
      </c>
      <c r="BI12" s="16">
        <f t="shared" si="40"/>
        <v>0</v>
      </c>
      <c r="BJ12" s="16">
        <f t="shared" si="41"/>
        <v>0</v>
      </c>
      <c r="BK12" s="16">
        <f t="shared" si="42"/>
        <v>0</v>
      </c>
      <c r="BL12" s="17">
        <f t="shared" si="5"/>
        <v>0</v>
      </c>
      <c r="BM12">
        <f t="shared" si="5"/>
        <v>0</v>
      </c>
      <c r="BN12">
        <f t="shared" si="43"/>
        <v>0</v>
      </c>
      <c r="BO12">
        <f t="shared" si="44"/>
        <v>0</v>
      </c>
    </row>
    <row r="13" spans="3:67" ht="12.75">
      <c r="C13" s="13">
        <f t="shared" si="6"/>
        <v>0</v>
      </c>
      <c r="G13"/>
      <c r="J13" s="15">
        <f t="shared" si="7"/>
        <v>0</v>
      </c>
      <c r="K13" s="27">
        <f t="shared" si="8"/>
        <v>0</v>
      </c>
      <c r="L13" s="18">
        <f>SUM(R1:R49)</f>
        <v>82.63666666666673</v>
      </c>
      <c r="M13" s="16">
        <f t="shared" si="9"/>
        <v>0</v>
      </c>
      <c r="N13" s="16">
        <f t="shared" si="10"/>
        <v>0</v>
      </c>
      <c r="O13" s="16">
        <f t="shared" si="11"/>
        <v>0</v>
      </c>
      <c r="P13" s="17">
        <f t="shared" si="12"/>
        <v>0</v>
      </c>
      <c r="Q13">
        <f t="shared" si="12"/>
        <v>0</v>
      </c>
      <c r="R13">
        <f t="shared" si="13"/>
        <v>0</v>
      </c>
      <c r="S13">
        <f t="shared" si="14"/>
        <v>0</v>
      </c>
      <c r="T13" s="18">
        <f>SUM(Z1:Z49)</f>
        <v>0.7930802883522885</v>
      </c>
      <c r="U13" s="16">
        <f t="shared" si="15"/>
        <v>0</v>
      </c>
      <c r="V13" s="16">
        <f t="shared" si="16"/>
        <v>0</v>
      </c>
      <c r="W13" s="16">
        <f t="shared" si="17"/>
        <v>0</v>
      </c>
      <c r="X13" s="17">
        <f t="shared" si="0"/>
        <v>0</v>
      </c>
      <c r="Y13">
        <f t="shared" si="0"/>
        <v>0</v>
      </c>
      <c r="Z13">
        <f t="shared" si="18"/>
        <v>0</v>
      </c>
      <c r="AA13">
        <f t="shared" si="19"/>
        <v>0</v>
      </c>
      <c r="AB13" s="18">
        <f>SUM(AH1:AH49)</f>
        <v>61.15853712090453</v>
      </c>
      <c r="AC13" s="16">
        <f t="shared" si="20"/>
        <v>0</v>
      </c>
      <c r="AD13" s="16">
        <f t="shared" si="21"/>
        <v>0</v>
      </c>
      <c r="AE13" s="16">
        <f t="shared" si="22"/>
        <v>0</v>
      </c>
      <c r="AF13" s="17">
        <f t="shared" si="1"/>
        <v>0</v>
      </c>
      <c r="AG13">
        <f t="shared" si="1"/>
        <v>0</v>
      </c>
      <c r="AH13">
        <f t="shared" si="23"/>
        <v>0</v>
      </c>
      <c r="AI13">
        <f t="shared" si="24"/>
        <v>0</v>
      </c>
      <c r="AJ13" s="18">
        <f>SUM(AP1:AP49)</f>
        <v>386338.14502889226</v>
      </c>
      <c r="AK13" s="16">
        <f t="shared" si="25"/>
        <v>0</v>
      </c>
      <c r="AL13" s="16">
        <f t="shared" si="26"/>
        <v>0</v>
      </c>
      <c r="AM13" s="16">
        <f t="shared" si="27"/>
        <v>0</v>
      </c>
      <c r="AN13" s="17">
        <f t="shared" si="2"/>
        <v>0</v>
      </c>
      <c r="AO13">
        <f t="shared" si="2"/>
        <v>0</v>
      </c>
      <c r="AP13">
        <f t="shared" si="28"/>
        <v>0</v>
      </c>
      <c r="AQ13">
        <f t="shared" si="29"/>
        <v>0</v>
      </c>
      <c r="AR13" s="18">
        <f>SUM(AX1:AX49)</f>
        <v>6422118.375852403</v>
      </c>
      <c r="AS13" s="16">
        <f t="shared" si="30"/>
        <v>0</v>
      </c>
      <c r="AT13" s="16">
        <f t="shared" si="31"/>
        <v>0</v>
      </c>
      <c r="AU13" s="16">
        <f t="shared" si="32"/>
        <v>0</v>
      </c>
      <c r="AV13" s="17">
        <f t="shared" si="3"/>
        <v>0</v>
      </c>
      <c r="AW13">
        <f t="shared" si="3"/>
        <v>0</v>
      </c>
      <c r="AX13">
        <f t="shared" si="33"/>
        <v>0</v>
      </c>
      <c r="AY13">
        <f t="shared" si="34"/>
        <v>0</v>
      </c>
      <c r="AZ13" s="18">
        <f>SUM(BF1:BF49)</f>
        <v>9946733.508296983</v>
      </c>
      <c r="BA13" s="16">
        <f t="shared" si="35"/>
        <v>0</v>
      </c>
      <c r="BB13" s="16">
        <f t="shared" si="36"/>
        <v>0</v>
      </c>
      <c r="BC13" s="16">
        <f t="shared" si="37"/>
        <v>0</v>
      </c>
      <c r="BD13" s="17">
        <f t="shared" si="4"/>
        <v>0</v>
      </c>
      <c r="BE13">
        <f t="shared" si="4"/>
        <v>0</v>
      </c>
      <c r="BF13">
        <f t="shared" si="38"/>
        <v>0</v>
      </c>
      <c r="BG13">
        <f t="shared" si="39"/>
        <v>0</v>
      </c>
      <c r="BH13" s="18">
        <f>SUM(BN1:BN49)</f>
        <v>9944220.48035606</v>
      </c>
      <c r="BI13" s="16">
        <f t="shared" si="40"/>
        <v>0</v>
      </c>
      <c r="BJ13" s="16">
        <f t="shared" si="41"/>
        <v>0</v>
      </c>
      <c r="BK13" s="16">
        <f t="shared" si="42"/>
        <v>0</v>
      </c>
      <c r="BL13" s="17">
        <f t="shared" si="5"/>
        <v>0</v>
      </c>
      <c r="BM13">
        <f t="shared" si="5"/>
        <v>0</v>
      </c>
      <c r="BN13">
        <f t="shared" si="43"/>
        <v>0</v>
      </c>
      <c r="BO13">
        <f t="shared" si="44"/>
        <v>0</v>
      </c>
    </row>
    <row r="14" spans="3:67" ht="12.75">
      <c r="C14" s="13">
        <f t="shared" si="6"/>
        <v>0</v>
      </c>
      <c r="E14" s="2" t="s">
        <v>41</v>
      </c>
      <c r="F14" s="26">
        <f>ABS(I25)</f>
        <v>1.7327894585861259E-06</v>
      </c>
      <c r="G14" s="25">
        <f>ABS(F14-TRUNC(F14))*60</f>
        <v>0.00010396736751516755</v>
      </c>
      <c r="H14" s="1" t="s">
        <v>12</v>
      </c>
      <c r="I14" s="20">
        <f>F16/60</f>
        <v>0.0016666666666666668</v>
      </c>
      <c r="J14" s="15">
        <f t="shared" si="7"/>
        <v>0</v>
      </c>
      <c r="K14" s="27">
        <f t="shared" si="8"/>
        <v>0</v>
      </c>
      <c r="M14" s="16">
        <f t="shared" si="9"/>
        <v>0</v>
      </c>
      <c r="N14" s="16">
        <f t="shared" si="10"/>
        <v>0</v>
      </c>
      <c r="O14" s="16">
        <f t="shared" si="11"/>
        <v>0</v>
      </c>
      <c r="P14" s="17">
        <f t="shared" si="12"/>
        <v>0</v>
      </c>
      <c r="Q14">
        <f t="shared" si="12"/>
        <v>0</v>
      </c>
      <c r="R14">
        <f t="shared" si="13"/>
        <v>0</v>
      </c>
      <c r="S14">
        <f t="shared" si="14"/>
        <v>0</v>
      </c>
      <c r="U14" s="16">
        <f t="shared" si="15"/>
        <v>0</v>
      </c>
      <c r="V14" s="16">
        <f t="shared" si="16"/>
        <v>0</v>
      </c>
      <c r="W14" s="16">
        <f t="shared" si="17"/>
        <v>0</v>
      </c>
      <c r="X14" s="17">
        <f t="shared" si="0"/>
        <v>0</v>
      </c>
      <c r="Y14">
        <f t="shared" si="0"/>
        <v>0</v>
      </c>
      <c r="Z14">
        <f t="shared" si="18"/>
        <v>0</v>
      </c>
      <c r="AA14">
        <f t="shared" si="19"/>
        <v>0</v>
      </c>
      <c r="AC14" s="16">
        <f t="shared" si="20"/>
        <v>0</v>
      </c>
      <c r="AD14" s="16">
        <f t="shared" si="21"/>
        <v>0</v>
      </c>
      <c r="AE14" s="16">
        <f t="shared" si="22"/>
        <v>0</v>
      </c>
      <c r="AF14" s="17">
        <f t="shared" si="1"/>
        <v>0</v>
      </c>
      <c r="AG14">
        <f t="shared" si="1"/>
        <v>0</v>
      </c>
      <c r="AH14">
        <f t="shared" si="23"/>
        <v>0</v>
      </c>
      <c r="AI14">
        <f t="shared" si="24"/>
        <v>0</v>
      </c>
      <c r="AK14" s="16">
        <f t="shared" si="25"/>
        <v>0</v>
      </c>
      <c r="AL14" s="16">
        <f t="shared" si="26"/>
        <v>0</v>
      </c>
      <c r="AM14" s="16">
        <f t="shared" si="27"/>
        <v>0</v>
      </c>
      <c r="AN14" s="17">
        <f t="shared" si="2"/>
        <v>0</v>
      </c>
      <c r="AO14">
        <f t="shared" si="2"/>
        <v>0</v>
      </c>
      <c r="AP14">
        <f t="shared" si="28"/>
        <v>0</v>
      </c>
      <c r="AQ14">
        <f t="shared" si="29"/>
        <v>0</v>
      </c>
      <c r="AS14" s="16">
        <f t="shared" si="30"/>
        <v>0</v>
      </c>
      <c r="AT14" s="16">
        <f t="shared" si="31"/>
        <v>0</v>
      </c>
      <c r="AU14" s="16">
        <f t="shared" si="32"/>
        <v>0</v>
      </c>
      <c r="AV14" s="17">
        <f t="shared" si="3"/>
        <v>0</v>
      </c>
      <c r="AW14">
        <f t="shared" si="3"/>
        <v>0</v>
      </c>
      <c r="AX14">
        <f t="shared" si="33"/>
        <v>0</v>
      </c>
      <c r="AY14">
        <f t="shared" si="34"/>
        <v>0</v>
      </c>
      <c r="BA14" s="16">
        <f t="shared" si="35"/>
        <v>0</v>
      </c>
      <c r="BB14" s="16">
        <f t="shared" si="36"/>
        <v>0</v>
      </c>
      <c r="BC14" s="16">
        <f t="shared" si="37"/>
        <v>0</v>
      </c>
      <c r="BD14" s="17">
        <f t="shared" si="4"/>
        <v>0</v>
      </c>
      <c r="BE14">
        <f t="shared" si="4"/>
        <v>0</v>
      </c>
      <c r="BF14">
        <f t="shared" si="38"/>
        <v>0</v>
      </c>
      <c r="BG14">
        <f t="shared" si="39"/>
        <v>0</v>
      </c>
      <c r="BI14" s="16">
        <f t="shared" si="40"/>
        <v>0</v>
      </c>
      <c r="BJ14" s="16">
        <f t="shared" si="41"/>
        <v>0</v>
      </c>
      <c r="BK14" s="16">
        <f t="shared" si="42"/>
        <v>0</v>
      </c>
      <c r="BL14" s="17">
        <f t="shared" si="5"/>
        <v>0</v>
      </c>
      <c r="BM14">
        <f t="shared" si="5"/>
        <v>0</v>
      </c>
      <c r="BN14">
        <f t="shared" si="43"/>
        <v>0</v>
      </c>
      <c r="BO14">
        <f t="shared" si="44"/>
        <v>0</v>
      </c>
    </row>
    <row r="15" spans="3:67" ht="12.75">
      <c r="C15" s="13">
        <f t="shared" si="6"/>
        <v>0</v>
      </c>
      <c r="G15"/>
      <c r="H15" s="1" t="s">
        <v>13</v>
      </c>
      <c r="I15" s="20">
        <f>1/I14/I14</f>
        <v>360000</v>
      </c>
      <c r="J15" s="15">
        <f t="shared" si="7"/>
        <v>0</v>
      </c>
      <c r="K15" s="27">
        <f t="shared" si="8"/>
        <v>0</v>
      </c>
      <c r="L15" s="18" t="s">
        <v>19</v>
      </c>
      <c r="M15" s="16">
        <f t="shared" si="9"/>
        <v>0</v>
      </c>
      <c r="N15" s="16">
        <f t="shared" si="10"/>
        <v>0</v>
      </c>
      <c r="O15" s="16">
        <f t="shared" si="11"/>
        <v>0</v>
      </c>
      <c r="P15" s="17">
        <f t="shared" si="12"/>
        <v>0</v>
      </c>
      <c r="Q15">
        <f t="shared" si="12"/>
        <v>0</v>
      </c>
      <c r="R15">
        <f t="shared" si="13"/>
        <v>0</v>
      </c>
      <c r="S15">
        <f t="shared" si="14"/>
        <v>0</v>
      </c>
      <c r="T15" s="18" t="s">
        <v>19</v>
      </c>
      <c r="U15" s="16">
        <f t="shared" si="15"/>
        <v>0</v>
      </c>
      <c r="V15" s="16">
        <f t="shared" si="16"/>
        <v>0</v>
      </c>
      <c r="W15" s="16">
        <f t="shared" si="17"/>
        <v>0</v>
      </c>
      <c r="X15" s="17">
        <f t="shared" si="0"/>
        <v>0</v>
      </c>
      <c r="Y15">
        <f t="shared" si="0"/>
        <v>0</v>
      </c>
      <c r="Z15">
        <f t="shared" si="18"/>
        <v>0</v>
      </c>
      <c r="AA15">
        <f t="shared" si="19"/>
        <v>0</v>
      </c>
      <c r="AB15" s="18" t="s">
        <v>19</v>
      </c>
      <c r="AC15" s="16">
        <f t="shared" si="20"/>
        <v>0</v>
      </c>
      <c r="AD15" s="16">
        <f t="shared" si="21"/>
        <v>0</v>
      </c>
      <c r="AE15" s="16">
        <f t="shared" si="22"/>
        <v>0</v>
      </c>
      <c r="AF15" s="17">
        <f t="shared" si="1"/>
        <v>0</v>
      </c>
      <c r="AG15">
        <f t="shared" si="1"/>
        <v>0</v>
      </c>
      <c r="AH15">
        <f t="shared" si="23"/>
        <v>0</v>
      </c>
      <c r="AI15">
        <f t="shared" si="24"/>
        <v>0</v>
      </c>
      <c r="AJ15" s="18" t="s">
        <v>19</v>
      </c>
      <c r="AK15" s="16">
        <f t="shared" si="25"/>
        <v>0</v>
      </c>
      <c r="AL15" s="16">
        <f t="shared" si="26"/>
        <v>0</v>
      </c>
      <c r="AM15" s="16">
        <f t="shared" si="27"/>
        <v>0</v>
      </c>
      <c r="AN15" s="17">
        <f t="shared" si="2"/>
        <v>0</v>
      </c>
      <c r="AO15">
        <f t="shared" si="2"/>
        <v>0</v>
      </c>
      <c r="AP15">
        <f t="shared" si="28"/>
        <v>0</v>
      </c>
      <c r="AQ15">
        <f t="shared" si="29"/>
        <v>0</v>
      </c>
      <c r="AR15" s="18" t="s">
        <v>19</v>
      </c>
      <c r="AS15" s="16">
        <f t="shared" si="30"/>
        <v>0</v>
      </c>
      <c r="AT15" s="16">
        <f t="shared" si="31"/>
        <v>0</v>
      </c>
      <c r="AU15" s="16">
        <f t="shared" si="32"/>
        <v>0</v>
      </c>
      <c r="AV15" s="17">
        <f t="shared" si="3"/>
        <v>0</v>
      </c>
      <c r="AW15">
        <f t="shared" si="3"/>
        <v>0</v>
      </c>
      <c r="AX15">
        <f t="shared" si="33"/>
        <v>0</v>
      </c>
      <c r="AY15">
        <f t="shared" si="34"/>
        <v>0</v>
      </c>
      <c r="AZ15" s="18" t="s">
        <v>19</v>
      </c>
      <c r="BA15" s="16">
        <f t="shared" si="35"/>
        <v>0</v>
      </c>
      <c r="BB15" s="16">
        <f t="shared" si="36"/>
        <v>0</v>
      </c>
      <c r="BC15" s="16">
        <f t="shared" si="37"/>
        <v>0</v>
      </c>
      <c r="BD15" s="17">
        <f t="shared" si="4"/>
        <v>0</v>
      </c>
      <c r="BE15">
        <f t="shared" si="4"/>
        <v>0</v>
      </c>
      <c r="BF15">
        <f t="shared" si="38"/>
        <v>0</v>
      </c>
      <c r="BG15">
        <f t="shared" si="39"/>
        <v>0</v>
      </c>
      <c r="BH15" s="18" t="s">
        <v>19</v>
      </c>
      <c r="BI15" s="16">
        <f t="shared" si="40"/>
        <v>0</v>
      </c>
      <c r="BJ15" s="16">
        <f t="shared" si="41"/>
        <v>0</v>
      </c>
      <c r="BK15" s="16">
        <f t="shared" si="42"/>
        <v>0</v>
      </c>
      <c r="BL15" s="17">
        <f t="shared" si="5"/>
        <v>0</v>
      </c>
      <c r="BM15">
        <f t="shared" si="5"/>
        <v>0</v>
      </c>
      <c r="BN15">
        <f t="shared" si="43"/>
        <v>0</v>
      </c>
      <c r="BO15">
        <f t="shared" si="44"/>
        <v>0</v>
      </c>
    </row>
    <row r="16" spans="3:67" ht="12.75">
      <c r="C16" s="13">
        <f t="shared" si="6"/>
        <v>0</v>
      </c>
      <c r="E16" s="3" t="s">
        <v>11</v>
      </c>
      <c r="F16" s="11">
        <v>0.1</v>
      </c>
      <c r="G16"/>
      <c r="J16" s="15">
        <f t="shared" si="7"/>
        <v>0</v>
      </c>
      <c r="K16" s="27">
        <f t="shared" si="8"/>
        <v>0</v>
      </c>
      <c r="L16" s="18">
        <f>SUM(S1:S49)</f>
        <v>127</v>
      </c>
      <c r="M16" s="16">
        <f t="shared" si="9"/>
        <v>0</v>
      </c>
      <c r="N16" s="16">
        <f t="shared" si="10"/>
        <v>0</v>
      </c>
      <c r="O16" s="16">
        <f t="shared" si="11"/>
        <v>0</v>
      </c>
      <c r="P16" s="17">
        <f t="shared" si="12"/>
        <v>0</v>
      </c>
      <c r="Q16">
        <f t="shared" si="12"/>
        <v>0</v>
      </c>
      <c r="R16">
        <f t="shared" si="13"/>
        <v>0</v>
      </c>
      <c r="S16">
        <f t="shared" si="14"/>
        <v>0</v>
      </c>
      <c r="T16" s="18">
        <f>SUM(AA1:AA49)</f>
        <v>4.703091579860242</v>
      </c>
      <c r="U16" s="16">
        <f t="shared" si="15"/>
        <v>0</v>
      </c>
      <c r="V16" s="16">
        <f t="shared" si="16"/>
        <v>0</v>
      </c>
      <c r="W16" s="16">
        <f t="shared" si="17"/>
        <v>0</v>
      </c>
      <c r="X16" s="17">
        <f t="shared" si="0"/>
        <v>0</v>
      </c>
      <c r="Y16">
        <f t="shared" si="0"/>
        <v>0</v>
      </c>
      <c r="Z16">
        <f t="shared" si="18"/>
        <v>0</v>
      </c>
      <c r="AA16">
        <f t="shared" si="19"/>
        <v>0</v>
      </c>
      <c r="AB16" s="18">
        <f>SUM(AI1:AI49)</f>
        <v>351.0256726933252</v>
      </c>
      <c r="AC16" s="16">
        <f t="shared" si="20"/>
        <v>0</v>
      </c>
      <c r="AD16" s="16">
        <f t="shared" si="21"/>
        <v>0</v>
      </c>
      <c r="AE16" s="16">
        <f t="shared" si="22"/>
        <v>0</v>
      </c>
      <c r="AF16" s="17">
        <f t="shared" si="1"/>
        <v>0</v>
      </c>
      <c r="AG16">
        <f t="shared" si="1"/>
        <v>0</v>
      </c>
      <c r="AH16">
        <f t="shared" si="23"/>
        <v>0</v>
      </c>
      <c r="AI16">
        <f t="shared" si="24"/>
        <v>0</v>
      </c>
      <c r="AJ16" s="18">
        <f>SUM(AQ1:AQ49)</f>
        <v>808861.6542890603</v>
      </c>
      <c r="AK16" s="16">
        <f t="shared" si="25"/>
        <v>0</v>
      </c>
      <c r="AL16" s="16">
        <f t="shared" si="26"/>
        <v>0</v>
      </c>
      <c r="AM16" s="16">
        <f t="shared" si="27"/>
        <v>0</v>
      </c>
      <c r="AN16" s="17">
        <f t="shared" si="2"/>
        <v>0</v>
      </c>
      <c r="AO16">
        <f t="shared" si="2"/>
        <v>0</v>
      </c>
      <c r="AP16">
        <f t="shared" si="28"/>
        <v>0</v>
      </c>
      <c r="AQ16">
        <f t="shared" si="29"/>
        <v>0</v>
      </c>
      <c r="AR16" s="18">
        <f>SUM(AY1:AY49)</f>
        <v>7469429.595865813</v>
      </c>
      <c r="AS16" s="16">
        <f t="shared" si="30"/>
        <v>0</v>
      </c>
      <c r="AT16" s="16">
        <f t="shared" si="31"/>
        <v>0</v>
      </c>
      <c r="AU16" s="16">
        <f t="shared" si="32"/>
        <v>0</v>
      </c>
      <c r="AV16" s="17">
        <f t="shared" si="3"/>
        <v>0</v>
      </c>
      <c r="AW16">
        <f t="shared" si="3"/>
        <v>0</v>
      </c>
      <c r="AX16">
        <f t="shared" si="33"/>
        <v>0</v>
      </c>
      <c r="AY16">
        <f t="shared" si="34"/>
        <v>0</v>
      </c>
      <c r="AZ16" s="18">
        <f>SUM(BG1:BG49)</f>
        <v>15689690.717500476</v>
      </c>
      <c r="BA16" s="16">
        <f t="shared" si="35"/>
        <v>0</v>
      </c>
      <c r="BB16" s="16">
        <f t="shared" si="36"/>
        <v>0</v>
      </c>
      <c r="BC16" s="16">
        <f t="shared" si="37"/>
        <v>0</v>
      </c>
      <c r="BD16" s="17">
        <f t="shared" si="4"/>
        <v>0</v>
      </c>
      <c r="BE16">
        <f t="shared" si="4"/>
        <v>0</v>
      </c>
      <c r="BF16">
        <f t="shared" si="38"/>
        <v>0</v>
      </c>
      <c r="BG16">
        <f t="shared" si="39"/>
        <v>0</v>
      </c>
      <c r="BH16" s="18">
        <f>SUM(BO1:BO49)</f>
        <v>18040428.52029071</v>
      </c>
      <c r="BI16" s="16">
        <f t="shared" si="40"/>
        <v>0</v>
      </c>
      <c r="BJ16" s="16">
        <f t="shared" si="41"/>
        <v>0</v>
      </c>
      <c r="BK16" s="16">
        <f t="shared" si="42"/>
        <v>0</v>
      </c>
      <c r="BL16" s="17">
        <f t="shared" si="5"/>
        <v>0</v>
      </c>
      <c r="BM16">
        <f t="shared" si="5"/>
        <v>0</v>
      </c>
      <c r="BN16">
        <f t="shared" si="43"/>
        <v>0</v>
      </c>
      <c r="BO16">
        <f t="shared" si="44"/>
        <v>0</v>
      </c>
    </row>
    <row r="17" spans="3:67" ht="12.75">
      <c r="C17" s="13">
        <f t="shared" si="6"/>
        <v>0</v>
      </c>
      <c r="G17"/>
      <c r="H17" s="1" t="s">
        <v>9</v>
      </c>
      <c r="I17" s="4">
        <f>F9</f>
        <v>0.5277777777777778</v>
      </c>
      <c r="J17" s="15">
        <f t="shared" si="7"/>
        <v>0</v>
      </c>
      <c r="K17" s="27">
        <f t="shared" si="8"/>
        <v>0</v>
      </c>
      <c r="L17" s="19"/>
      <c r="M17" s="16">
        <f t="shared" si="9"/>
        <v>0</v>
      </c>
      <c r="N17" s="16">
        <f t="shared" si="10"/>
        <v>0</v>
      </c>
      <c r="O17" s="16">
        <f t="shared" si="11"/>
        <v>0</v>
      </c>
      <c r="P17" s="17">
        <f t="shared" si="12"/>
        <v>0</v>
      </c>
      <c r="Q17">
        <f t="shared" si="12"/>
        <v>0</v>
      </c>
      <c r="R17">
        <f t="shared" si="13"/>
        <v>0</v>
      </c>
      <c r="S17">
        <f t="shared" si="14"/>
        <v>0</v>
      </c>
      <c r="T17" s="19"/>
      <c r="U17" s="16">
        <f t="shared" si="15"/>
        <v>0</v>
      </c>
      <c r="V17" s="16">
        <f t="shared" si="16"/>
        <v>0</v>
      </c>
      <c r="W17" s="16">
        <f t="shared" si="17"/>
        <v>0</v>
      </c>
      <c r="X17" s="17">
        <f t="shared" si="0"/>
        <v>0</v>
      </c>
      <c r="Y17">
        <f t="shared" si="0"/>
        <v>0</v>
      </c>
      <c r="Z17">
        <f t="shared" si="18"/>
        <v>0</v>
      </c>
      <c r="AA17">
        <f t="shared" si="19"/>
        <v>0</v>
      </c>
      <c r="AB17" s="19"/>
      <c r="AC17" s="16">
        <f t="shared" si="20"/>
        <v>0</v>
      </c>
      <c r="AD17" s="16">
        <f t="shared" si="21"/>
        <v>0</v>
      </c>
      <c r="AE17" s="16">
        <f t="shared" si="22"/>
        <v>0</v>
      </c>
      <c r="AF17" s="17">
        <f t="shared" si="1"/>
        <v>0</v>
      </c>
      <c r="AG17">
        <f t="shared" si="1"/>
        <v>0</v>
      </c>
      <c r="AH17">
        <f t="shared" si="23"/>
        <v>0</v>
      </c>
      <c r="AI17">
        <f t="shared" si="24"/>
        <v>0</v>
      </c>
      <c r="AJ17" s="19"/>
      <c r="AK17" s="16">
        <f t="shared" si="25"/>
        <v>0</v>
      </c>
      <c r="AL17" s="16">
        <f t="shared" si="26"/>
        <v>0</v>
      </c>
      <c r="AM17" s="16">
        <f t="shared" si="27"/>
        <v>0</v>
      </c>
      <c r="AN17" s="17">
        <f t="shared" si="2"/>
        <v>0</v>
      </c>
      <c r="AO17">
        <f t="shared" si="2"/>
        <v>0</v>
      </c>
      <c r="AP17">
        <f t="shared" si="28"/>
        <v>0</v>
      </c>
      <c r="AQ17">
        <f t="shared" si="29"/>
        <v>0</v>
      </c>
      <c r="AR17" s="19"/>
      <c r="AS17" s="16">
        <f t="shared" si="30"/>
        <v>0</v>
      </c>
      <c r="AT17" s="16">
        <f t="shared" si="31"/>
        <v>0</v>
      </c>
      <c r="AU17" s="16">
        <f t="shared" si="32"/>
        <v>0</v>
      </c>
      <c r="AV17" s="17">
        <f t="shared" si="3"/>
        <v>0</v>
      </c>
      <c r="AW17">
        <f t="shared" si="3"/>
        <v>0</v>
      </c>
      <c r="AX17">
        <f t="shared" si="33"/>
        <v>0</v>
      </c>
      <c r="AY17">
        <f t="shared" si="34"/>
        <v>0</v>
      </c>
      <c r="AZ17" s="19"/>
      <c r="BA17" s="16">
        <f t="shared" si="35"/>
        <v>0</v>
      </c>
      <c r="BB17" s="16">
        <f t="shared" si="36"/>
        <v>0</v>
      </c>
      <c r="BC17" s="16">
        <f t="shared" si="37"/>
        <v>0</v>
      </c>
      <c r="BD17" s="17">
        <f t="shared" si="4"/>
        <v>0</v>
      </c>
      <c r="BE17">
        <f t="shared" si="4"/>
        <v>0</v>
      </c>
      <c r="BF17">
        <f t="shared" si="38"/>
        <v>0</v>
      </c>
      <c r="BG17">
        <f t="shared" si="39"/>
        <v>0</v>
      </c>
      <c r="BH17" s="19"/>
      <c r="BI17" s="16">
        <f t="shared" si="40"/>
        <v>0</v>
      </c>
      <c r="BJ17" s="16">
        <f t="shared" si="41"/>
        <v>0</v>
      </c>
      <c r="BK17" s="16">
        <f t="shared" si="42"/>
        <v>0</v>
      </c>
      <c r="BL17" s="17">
        <f t="shared" si="5"/>
        <v>0</v>
      </c>
      <c r="BM17">
        <f t="shared" si="5"/>
        <v>0</v>
      </c>
      <c r="BN17">
        <f t="shared" si="43"/>
        <v>0</v>
      </c>
      <c r="BO17">
        <f t="shared" si="44"/>
        <v>0</v>
      </c>
    </row>
    <row r="18" spans="3:67" ht="12.75">
      <c r="C18" s="13">
        <f t="shared" si="6"/>
        <v>0</v>
      </c>
      <c r="G18"/>
      <c r="H18" s="1" t="s">
        <v>2</v>
      </c>
      <c r="I18" s="4">
        <f>MIN(A1:A49)</f>
        <v>0.5</v>
      </c>
      <c r="J18" s="15">
        <f t="shared" si="7"/>
        <v>0</v>
      </c>
      <c r="K18" s="27">
        <f t="shared" si="8"/>
        <v>0</v>
      </c>
      <c r="L18" s="19" t="s">
        <v>22</v>
      </c>
      <c r="M18" s="16">
        <f t="shared" si="9"/>
        <v>0</v>
      </c>
      <c r="N18" s="16">
        <f t="shared" si="10"/>
        <v>0</v>
      </c>
      <c r="O18" s="16">
        <f t="shared" si="11"/>
        <v>0</v>
      </c>
      <c r="P18" s="17">
        <f t="shared" si="12"/>
        <v>0</v>
      </c>
      <c r="Q18">
        <f t="shared" si="12"/>
        <v>0</v>
      </c>
      <c r="R18">
        <f t="shared" si="13"/>
        <v>0</v>
      </c>
      <c r="S18">
        <f t="shared" si="14"/>
        <v>0</v>
      </c>
      <c r="T18" s="19" t="s">
        <v>22</v>
      </c>
      <c r="U18" s="16">
        <f t="shared" si="15"/>
        <v>0</v>
      </c>
      <c r="V18" s="16">
        <f t="shared" si="16"/>
        <v>0</v>
      </c>
      <c r="W18" s="16">
        <f t="shared" si="17"/>
        <v>0</v>
      </c>
      <c r="X18" s="17">
        <f t="shared" si="0"/>
        <v>0</v>
      </c>
      <c r="Y18">
        <f t="shared" si="0"/>
        <v>0</v>
      </c>
      <c r="Z18">
        <f t="shared" si="18"/>
        <v>0</v>
      </c>
      <c r="AA18">
        <f t="shared" si="19"/>
        <v>0</v>
      </c>
      <c r="AB18" s="19" t="s">
        <v>22</v>
      </c>
      <c r="AC18" s="16">
        <f t="shared" si="20"/>
        <v>0</v>
      </c>
      <c r="AD18" s="16">
        <f t="shared" si="21"/>
        <v>0</v>
      </c>
      <c r="AE18" s="16">
        <f t="shared" si="22"/>
        <v>0</v>
      </c>
      <c r="AF18" s="17">
        <f t="shared" si="1"/>
        <v>0</v>
      </c>
      <c r="AG18">
        <f t="shared" si="1"/>
        <v>0</v>
      </c>
      <c r="AH18">
        <f t="shared" si="23"/>
        <v>0</v>
      </c>
      <c r="AI18">
        <f t="shared" si="24"/>
        <v>0</v>
      </c>
      <c r="AJ18" s="19" t="s">
        <v>22</v>
      </c>
      <c r="AK18" s="16">
        <f t="shared" si="25"/>
        <v>0</v>
      </c>
      <c r="AL18" s="16">
        <f t="shared" si="26"/>
        <v>0</v>
      </c>
      <c r="AM18" s="16">
        <f t="shared" si="27"/>
        <v>0</v>
      </c>
      <c r="AN18" s="17">
        <f t="shared" si="2"/>
        <v>0</v>
      </c>
      <c r="AO18">
        <f t="shared" si="2"/>
        <v>0</v>
      </c>
      <c r="AP18">
        <f t="shared" si="28"/>
        <v>0</v>
      </c>
      <c r="AQ18">
        <f t="shared" si="29"/>
        <v>0</v>
      </c>
      <c r="AR18" s="19" t="s">
        <v>22</v>
      </c>
      <c r="AS18" s="16">
        <f t="shared" si="30"/>
        <v>0</v>
      </c>
      <c r="AT18" s="16">
        <f t="shared" si="31"/>
        <v>0</v>
      </c>
      <c r="AU18" s="16">
        <f t="shared" si="32"/>
        <v>0</v>
      </c>
      <c r="AV18" s="17">
        <f t="shared" si="3"/>
        <v>0</v>
      </c>
      <c r="AW18">
        <f t="shared" si="3"/>
        <v>0</v>
      </c>
      <c r="AX18">
        <f t="shared" si="33"/>
        <v>0</v>
      </c>
      <c r="AY18">
        <f t="shared" si="34"/>
        <v>0</v>
      </c>
      <c r="AZ18" s="19" t="s">
        <v>22</v>
      </c>
      <c r="BA18" s="16">
        <f t="shared" si="35"/>
        <v>0</v>
      </c>
      <c r="BB18" s="16">
        <f t="shared" si="36"/>
        <v>0</v>
      </c>
      <c r="BC18" s="16">
        <f t="shared" si="37"/>
        <v>0</v>
      </c>
      <c r="BD18" s="17">
        <f t="shared" si="4"/>
        <v>0</v>
      </c>
      <c r="BE18">
        <f t="shared" si="4"/>
        <v>0</v>
      </c>
      <c r="BF18">
        <f t="shared" si="38"/>
        <v>0</v>
      </c>
      <c r="BG18">
        <f t="shared" si="39"/>
        <v>0</v>
      </c>
      <c r="BH18" s="19" t="s">
        <v>22</v>
      </c>
      <c r="BI18" s="16">
        <f t="shared" si="40"/>
        <v>0</v>
      </c>
      <c r="BJ18" s="16">
        <f t="shared" si="41"/>
        <v>0</v>
      </c>
      <c r="BK18" s="16">
        <f t="shared" si="42"/>
        <v>0</v>
      </c>
      <c r="BL18" s="17">
        <f t="shared" si="5"/>
        <v>0</v>
      </c>
      <c r="BM18">
        <f t="shared" si="5"/>
        <v>0</v>
      </c>
      <c r="BN18">
        <f t="shared" si="43"/>
        <v>0</v>
      </c>
      <c r="BO18">
        <f t="shared" si="44"/>
        <v>0</v>
      </c>
    </row>
    <row r="19" spans="3:67" ht="12.75">
      <c r="C19" s="13">
        <f t="shared" si="6"/>
        <v>0</v>
      </c>
      <c r="G19" s="10"/>
      <c r="H19" s="1" t="s">
        <v>3</v>
      </c>
      <c r="I19" s="4">
        <f>MAX(A1:A49)</f>
        <v>0.5347222222222222</v>
      </c>
      <c r="J19" s="15">
        <f t="shared" si="7"/>
        <v>0</v>
      </c>
      <c r="K19" s="27">
        <f t="shared" si="8"/>
        <v>0</v>
      </c>
      <c r="L19" s="19">
        <f>L10*L4-L7*L7</f>
        <v>4.188055555555561</v>
      </c>
      <c r="M19" s="16">
        <f t="shared" si="9"/>
        <v>0</v>
      </c>
      <c r="N19" s="16">
        <f t="shared" si="10"/>
        <v>0</v>
      </c>
      <c r="O19" s="16">
        <f t="shared" si="11"/>
        <v>0</v>
      </c>
      <c r="P19" s="17">
        <f t="shared" si="12"/>
        <v>0</v>
      </c>
      <c r="Q19">
        <f t="shared" si="12"/>
        <v>0</v>
      </c>
      <c r="R19">
        <f t="shared" si="13"/>
        <v>0</v>
      </c>
      <c r="S19">
        <f t="shared" si="14"/>
        <v>0</v>
      </c>
      <c r="T19" s="19">
        <f>T10*T4-T7*T7</f>
        <v>0.004179688164211397</v>
      </c>
      <c r="U19" s="16">
        <f t="shared" si="15"/>
        <v>0</v>
      </c>
      <c r="V19" s="16">
        <f t="shared" si="16"/>
        <v>0</v>
      </c>
      <c r="W19" s="16">
        <f t="shared" si="17"/>
        <v>0</v>
      </c>
      <c r="X19" s="17">
        <f t="shared" si="0"/>
        <v>0</v>
      </c>
      <c r="Y19">
        <f t="shared" si="0"/>
        <v>0</v>
      </c>
      <c r="Z19">
        <f t="shared" si="18"/>
        <v>0</v>
      </c>
      <c r="AA19">
        <f t="shared" si="19"/>
        <v>0</v>
      </c>
      <c r="AB19" s="19">
        <f>AB10*AB4-AB7*AB7</f>
        <v>21.83873642557172</v>
      </c>
      <c r="AC19" s="16">
        <f t="shared" si="20"/>
        <v>0</v>
      </c>
      <c r="AD19" s="16">
        <f t="shared" si="21"/>
        <v>0</v>
      </c>
      <c r="AE19" s="16">
        <f t="shared" si="22"/>
        <v>0</v>
      </c>
      <c r="AF19" s="17">
        <f t="shared" si="1"/>
        <v>0</v>
      </c>
      <c r="AG19">
        <f t="shared" si="1"/>
        <v>0</v>
      </c>
      <c r="AH19">
        <f t="shared" si="23"/>
        <v>0</v>
      </c>
      <c r="AI19">
        <f t="shared" si="24"/>
        <v>0</v>
      </c>
      <c r="AJ19" s="19">
        <f>AJ10*AJ4-AJ7*AJ7</f>
        <v>503295188.58920276</v>
      </c>
      <c r="AK19" s="16">
        <f t="shared" si="25"/>
        <v>0</v>
      </c>
      <c r="AL19" s="16">
        <f t="shared" si="26"/>
        <v>0</v>
      </c>
      <c r="AM19" s="16">
        <f t="shared" si="27"/>
        <v>0</v>
      </c>
      <c r="AN19" s="17">
        <f t="shared" si="2"/>
        <v>0</v>
      </c>
      <c r="AO19">
        <f t="shared" si="2"/>
        <v>0</v>
      </c>
      <c r="AP19">
        <f t="shared" si="28"/>
        <v>0</v>
      </c>
      <c r="AQ19">
        <f t="shared" si="29"/>
        <v>0</v>
      </c>
      <c r="AR19" s="19">
        <f>AR10*AR4-AR7*AR7</f>
        <v>19129712005.30545</v>
      </c>
      <c r="AS19" s="16">
        <f t="shared" si="30"/>
        <v>0</v>
      </c>
      <c r="AT19" s="16">
        <f t="shared" si="31"/>
        <v>0</v>
      </c>
      <c r="AU19" s="16">
        <f t="shared" si="32"/>
        <v>0</v>
      </c>
      <c r="AV19" s="17">
        <f t="shared" si="3"/>
        <v>0</v>
      </c>
      <c r="AW19">
        <f t="shared" si="3"/>
        <v>0</v>
      </c>
      <c r="AX19">
        <f t="shared" si="33"/>
        <v>0</v>
      </c>
      <c r="AY19">
        <f t="shared" si="34"/>
        <v>0</v>
      </c>
      <c r="AZ19" s="19">
        <f>AZ10*AZ4-AZ7*AZ7</f>
        <v>141718989446.06653</v>
      </c>
      <c r="BA19" s="16">
        <f t="shared" si="35"/>
        <v>0</v>
      </c>
      <c r="BB19" s="16">
        <f t="shared" si="36"/>
        <v>0</v>
      </c>
      <c r="BC19" s="16">
        <f t="shared" si="37"/>
        <v>0</v>
      </c>
      <c r="BD19" s="17">
        <f t="shared" si="4"/>
        <v>0</v>
      </c>
      <c r="BE19">
        <f t="shared" si="4"/>
        <v>0</v>
      </c>
      <c r="BF19">
        <f t="shared" si="38"/>
        <v>0</v>
      </c>
      <c r="BG19">
        <f t="shared" si="39"/>
        <v>0</v>
      </c>
      <c r="BH19" s="19">
        <f>BH10*BH4-BH7*BH7</f>
        <v>270721814688.85687</v>
      </c>
      <c r="BI19" s="16">
        <f t="shared" si="40"/>
        <v>0</v>
      </c>
      <c r="BJ19" s="16">
        <f t="shared" si="41"/>
        <v>0</v>
      </c>
      <c r="BK19" s="16">
        <f t="shared" si="42"/>
        <v>0</v>
      </c>
      <c r="BL19" s="17">
        <f t="shared" si="5"/>
        <v>0</v>
      </c>
      <c r="BM19">
        <f t="shared" si="5"/>
        <v>0</v>
      </c>
      <c r="BN19">
        <f t="shared" si="43"/>
        <v>0</v>
      </c>
      <c r="BO19">
        <f t="shared" si="44"/>
        <v>0</v>
      </c>
    </row>
    <row r="20" spans="3:67" ht="12.75">
      <c r="C20" s="13">
        <f t="shared" si="6"/>
        <v>0</v>
      </c>
      <c r="G20" s="10"/>
      <c r="H20" s="1" t="s">
        <v>4</v>
      </c>
      <c r="I20" s="4">
        <f>I19-I18</f>
        <v>0.03472222222222221</v>
      </c>
      <c r="J20" s="15">
        <f t="shared" si="7"/>
        <v>0</v>
      </c>
      <c r="K20" s="27">
        <f t="shared" si="8"/>
        <v>0</v>
      </c>
      <c r="L20" s="19"/>
      <c r="M20" s="16">
        <f t="shared" si="9"/>
        <v>0</v>
      </c>
      <c r="N20" s="16">
        <f t="shared" si="10"/>
        <v>0</v>
      </c>
      <c r="O20" s="16">
        <f t="shared" si="11"/>
        <v>0</v>
      </c>
      <c r="P20" s="17">
        <f t="shared" si="12"/>
        <v>0</v>
      </c>
      <c r="Q20">
        <f t="shared" si="12"/>
        <v>0</v>
      </c>
      <c r="R20">
        <f t="shared" si="13"/>
        <v>0</v>
      </c>
      <c r="S20">
        <f t="shared" si="14"/>
        <v>0</v>
      </c>
      <c r="T20" s="19"/>
      <c r="U20" s="16">
        <f t="shared" si="15"/>
        <v>0</v>
      </c>
      <c r="V20" s="16">
        <f t="shared" si="16"/>
        <v>0</v>
      </c>
      <c r="W20" s="16">
        <f t="shared" si="17"/>
        <v>0</v>
      </c>
      <c r="X20" s="17">
        <f t="shared" si="0"/>
        <v>0</v>
      </c>
      <c r="Y20">
        <f t="shared" si="0"/>
        <v>0</v>
      </c>
      <c r="Z20">
        <f t="shared" si="18"/>
        <v>0</v>
      </c>
      <c r="AA20">
        <f t="shared" si="19"/>
        <v>0</v>
      </c>
      <c r="AB20" s="19"/>
      <c r="AC20" s="16">
        <f t="shared" si="20"/>
        <v>0</v>
      </c>
      <c r="AD20" s="16">
        <f t="shared" si="21"/>
        <v>0</v>
      </c>
      <c r="AE20" s="16">
        <f t="shared" si="22"/>
        <v>0</v>
      </c>
      <c r="AF20" s="17">
        <f t="shared" si="1"/>
        <v>0</v>
      </c>
      <c r="AG20">
        <f t="shared" si="1"/>
        <v>0</v>
      </c>
      <c r="AH20">
        <f t="shared" si="23"/>
        <v>0</v>
      </c>
      <c r="AI20">
        <f t="shared" si="24"/>
        <v>0</v>
      </c>
      <c r="AJ20" s="19"/>
      <c r="AK20" s="16">
        <f t="shared" si="25"/>
        <v>0</v>
      </c>
      <c r="AL20" s="16">
        <f t="shared" si="26"/>
        <v>0</v>
      </c>
      <c r="AM20" s="16">
        <f t="shared" si="27"/>
        <v>0</v>
      </c>
      <c r="AN20" s="17">
        <f t="shared" si="2"/>
        <v>0</v>
      </c>
      <c r="AO20">
        <f t="shared" si="2"/>
        <v>0</v>
      </c>
      <c r="AP20">
        <f t="shared" si="28"/>
        <v>0</v>
      </c>
      <c r="AQ20">
        <f t="shared" si="29"/>
        <v>0</v>
      </c>
      <c r="AR20" s="19"/>
      <c r="AS20" s="16">
        <f t="shared" si="30"/>
        <v>0</v>
      </c>
      <c r="AT20" s="16">
        <f t="shared" si="31"/>
        <v>0</v>
      </c>
      <c r="AU20" s="16">
        <f t="shared" si="32"/>
        <v>0</v>
      </c>
      <c r="AV20" s="17">
        <f t="shared" si="3"/>
        <v>0</v>
      </c>
      <c r="AW20">
        <f t="shared" si="3"/>
        <v>0</v>
      </c>
      <c r="AX20">
        <f t="shared" si="33"/>
        <v>0</v>
      </c>
      <c r="AY20">
        <f t="shared" si="34"/>
        <v>0</v>
      </c>
      <c r="AZ20" s="19"/>
      <c r="BA20" s="16">
        <f t="shared" si="35"/>
        <v>0</v>
      </c>
      <c r="BB20" s="16">
        <f t="shared" si="36"/>
        <v>0</v>
      </c>
      <c r="BC20" s="16">
        <f t="shared" si="37"/>
        <v>0</v>
      </c>
      <c r="BD20" s="17">
        <f t="shared" si="4"/>
        <v>0</v>
      </c>
      <c r="BE20">
        <f t="shared" si="4"/>
        <v>0</v>
      </c>
      <c r="BF20">
        <f t="shared" si="38"/>
        <v>0</v>
      </c>
      <c r="BG20">
        <f t="shared" si="39"/>
        <v>0</v>
      </c>
      <c r="BH20" s="19"/>
      <c r="BI20" s="16">
        <f t="shared" si="40"/>
        <v>0</v>
      </c>
      <c r="BJ20" s="16">
        <f t="shared" si="41"/>
        <v>0</v>
      </c>
      <c r="BK20" s="16">
        <f t="shared" si="42"/>
        <v>0</v>
      </c>
      <c r="BL20" s="17">
        <f t="shared" si="5"/>
        <v>0</v>
      </c>
      <c r="BM20">
        <f t="shared" si="5"/>
        <v>0</v>
      </c>
      <c r="BN20">
        <f t="shared" si="43"/>
        <v>0</v>
      </c>
      <c r="BO20">
        <f t="shared" si="44"/>
        <v>0</v>
      </c>
    </row>
    <row r="21" spans="3:67" ht="12.75">
      <c r="C21" s="13">
        <f t="shared" si="6"/>
        <v>0</v>
      </c>
      <c r="G21" s="10"/>
      <c r="H21" s="2" t="s">
        <v>27</v>
      </c>
      <c r="I21" s="21">
        <f>(I17-$I$18)/$I$20</f>
        <v>0.8000000000000006</v>
      </c>
      <c r="J21" s="15">
        <f t="shared" si="7"/>
        <v>0</v>
      </c>
      <c r="K21" s="27">
        <f t="shared" si="8"/>
        <v>0</v>
      </c>
      <c r="L21" s="18" t="s">
        <v>23</v>
      </c>
      <c r="M21" s="16">
        <f t="shared" si="9"/>
        <v>0</v>
      </c>
      <c r="N21" s="16">
        <f t="shared" si="10"/>
        <v>0</v>
      </c>
      <c r="O21" s="16">
        <f t="shared" si="11"/>
        <v>0</v>
      </c>
      <c r="P21" s="17">
        <f t="shared" si="12"/>
        <v>0</v>
      </c>
      <c r="Q21">
        <f t="shared" si="12"/>
        <v>0</v>
      </c>
      <c r="R21">
        <f t="shared" si="13"/>
        <v>0</v>
      </c>
      <c r="S21">
        <f t="shared" si="14"/>
        <v>0</v>
      </c>
      <c r="T21" s="18" t="s">
        <v>23</v>
      </c>
      <c r="U21" s="16">
        <f t="shared" si="15"/>
        <v>0</v>
      </c>
      <c r="V21" s="16">
        <f t="shared" si="16"/>
        <v>0</v>
      </c>
      <c r="W21" s="16">
        <f t="shared" si="17"/>
        <v>0</v>
      </c>
      <c r="X21" s="17">
        <f aca="true" t="shared" si="45" ref="X21:Y40">W21*$J21</f>
        <v>0</v>
      </c>
      <c r="Y21">
        <f t="shared" si="45"/>
        <v>0</v>
      </c>
      <c r="Z21">
        <f t="shared" si="18"/>
        <v>0</v>
      </c>
      <c r="AA21">
        <f t="shared" si="19"/>
        <v>0</v>
      </c>
      <c r="AB21" s="18" t="s">
        <v>23</v>
      </c>
      <c r="AC21" s="16">
        <f t="shared" si="20"/>
        <v>0</v>
      </c>
      <c r="AD21" s="16">
        <f t="shared" si="21"/>
        <v>0</v>
      </c>
      <c r="AE21" s="16">
        <f t="shared" si="22"/>
        <v>0</v>
      </c>
      <c r="AF21" s="17">
        <f aca="true" t="shared" si="46" ref="AF21:AG40">AE21*$J21</f>
        <v>0</v>
      </c>
      <c r="AG21">
        <f t="shared" si="46"/>
        <v>0</v>
      </c>
      <c r="AH21">
        <f t="shared" si="23"/>
        <v>0</v>
      </c>
      <c r="AI21">
        <f t="shared" si="24"/>
        <v>0</v>
      </c>
      <c r="AJ21" s="18" t="s">
        <v>23</v>
      </c>
      <c r="AK21" s="16">
        <f t="shared" si="25"/>
        <v>0</v>
      </c>
      <c r="AL21" s="16">
        <f t="shared" si="26"/>
        <v>0</v>
      </c>
      <c r="AM21" s="16">
        <f t="shared" si="27"/>
        <v>0</v>
      </c>
      <c r="AN21" s="17">
        <f aca="true" t="shared" si="47" ref="AN21:AO40">AM21*$J21</f>
        <v>0</v>
      </c>
      <c r="AO21">
        <f t="shared" si="47"/>
        <v>0</v>
      </c>
      <c r="AP21">
        <f t="shared" si="28"/>
        <v>0</v>
      </c>
      <c r="AQ21">
        <f t="shared" si="29"/>
        <v>0</v>
      </c>
      <c r="AR21" s="18" t="s">
        <v>23</v>
      </c>
      <c r="AS21" s="16">
        <f t="shared" si="30"/>
        <v>0</v>
      </c>
      <c r="AT21" s="16">
        <f t="shared" si="31"/>
        <v>0</v>
      </c>
      <c r="AU21" s="16">
        <f t="shared" si="32"/>
        <v>0</v>
      </c>
      <c r="AV21" s="17">
        <f aca="true" t="shared" si="48" ref="AV21:AW40">AU21*$J21</f>
        <v>0</v>
      </c>
      <c r="AW21">
        <f t="shared" si="48"/>
        <v>0</v>
      </c>
      <c r="AX21">
        <f t="shared" si="33"/>
        <v>0</v>
      </c>
      <c r="AY21">
        <f t="shared" si="34"/>
        <v>0</v>
      </c>
      <c r="AZ21" s="18" t="s">
        <v>23</v>
      </c>
      <c r="BA21" s="16">
        <f t="shared" si="35"/>
        <v>0</v>
      </c>
      <c r="BB21" s="16">
        <f t="shared" si="36"/>
        <v>0</v>
      </c>
      <c r="BC21" s="16">
        <f t="shared" si="37"/>
        <v>0</v>
      </c>
      <c r="BD21" s="17">
        <f aca="true" t="shared" si="49" ref="BD21:BE40">BC21*$J21</f>
        <v>0</v>
      </c>
      <c r="BE21">
        <f t="shared" si="49"/>
        <v>0</v>
      </c>
      <c r="BF21">
        <f t="shared" si="38"/>
        <v>0</v>
      </c>
      <c r="BG21">
        <f t="shared" si="39"/>
        <v>0</v>
      </c>
      <c r="BH21" s="18" t="s">
        <v>23</v>
      </c>
      <c r="BI21" s="16">
        <f t="shared" si="40"/>
        <v>0</v>
      </c>
      <c r="BJ21" s="16">
        <f t="shared" si="41"/>
        <v>0</v>
      </c>
      <c r="BK21" s="16">
        <f t="shared" si="42"/>
        <v>0</v>
      </c>
      <c r="BL21" s="17">
        <f aca="true" t="shared" si="50" ref="BL21:BM40">BK21*$J21</f>
        <v>0</v>
      </c>
      <c r="BM21">
        <f t="shared" si="50"/>
        <v>0</v>
      </c>
      <c r="BN21">
        <f t="shared" si="43"/>
        <v>0</v>
      </c>
      <c r="BO21">
        <f t="shared" si="44"/>
        <v>0</v>
      </c>
    </row>
    <row r="22" spans="3:67" ht="12.75">
      <c r="C22" s="13">
        <f t="shared" si="6"/>
        <v>0</v>
      </c>
      <c r="G22" s="10"/>
      <c r="J22" s="15">
        <f t="shared" si="7"/>
        <v>0</v>
      </c>
      <c r="K22" s="27">
        <f t="shared" si="8"/>
        <v>0</v>
      </c>
      <c r="L22" s="18">
        <f>L13*L4-L7*L16</f>
        <v>114.3966666666667</v>
      </c>
      <c r="M22" s="16">
        <f t="shared" si="9"/>
        <v>0</v>
      </c>
      <c r="N22" s="16">
        <f t="shared" si="10"/>
        <v>0</v>
      </c>
      <c r="O22" s="16">
        <f t="shared" si="11"/>
        <v>0</v>
      </c>
      <c r="P22" s="17">
        <f t="shared" si="12"/>
        <v>0</v>
      </c>
      <c r="Q22">
        <f t="shared" si="12"/>
        <v>0</v>
      </c>
      <c r="R22">
        <f t="shared" si="13"/>
        <v>0</v>
      </c>
      <c r="S22">
        <f t="shared" si="14"/>
        <v>0</v>
      </c>
      <c r="T22" s="18">
        <f>T13*T4-T7*T16</f>
        <v>0.031669306077822756</v>
      </c>
      <c r="U22" s="16">
        <f t="shared" si="15"/>
        <v>0</v>
      </c>
      <c r="V22" s="16">
        <f t="shared" si="16"/>
        <v>0</v>
      </c>
      <c r="W22" s="16">
        <f t="shared" si="17"/>
        <v>0</v>
      </c>
      <c r="X22" s="17">
        <f t="shared" si="45"/>
        <v>0</v>
      </c>
      <c r="Y22">
        <f t="shared" si="45"/>
        <v>0</v>
      </c>
      <c r="Z22">
        <f t="shared" si="18"/>
        <v>0</v>
      </c>
      <c r="AA22">
        <f t="shared" si="19"/>
        <v>0</v>
      </c>
      <c r="AB22" s="18">
        <f>AB13*AB4-AB7*AB16</f>
        <v>109.20928532604557</v>
      </c>
      <c r="AC22" s="16">
        <f t="shared" si="20"/>
        <v>0</v>
      </c>
      <c r="AD22" s="16">
        <f t="shared" si="21"/>
        <v>0</v>
      </c>
      <c r="AE22" s="16">
        <f t="shared" si="22"/>
        <v>0</v>
      </c>
      <c r="AF22" s="17">
        <f t="shared" si="46"/>
        <v>0</v>
      </c>
      <c r="AG22">
        <f t="shared" si="46"/>
        <v>0</v>
      </c>
      <c r="AH22">
        <f t="shared" si="23"/>
        <v>0</v>
      </c>
      <c r="AI22">
        <f t="shared" si="24"/>
        <v>0</v>
      </c>
      <c r="AJ22" s="18">
        <f>AJ13*AJ4-AJ7*AJ16</f>
        <v>2521220401.6647377</v>
      </c>
      <c r="AK22" s="16">
        <f t="shared" si="25"/>
        <v>0</v>
      </c>
      <c r="AL22" s="16">
        <f t="shared" si="26"/>
        <v>0</v>
      </c>
      <c r="AM22" s="16">
        <f t="shared" si="27"/>
        <v>0</v>
      </c>
      <c r="AN22" s="17">
        <f t="shared" si="47"/>
        <v>0</v>
      </c>
      <c r="AO22">
        <f t="shared" si="47"/>
        <v>0</v>
      </c>
      <c r="AP22">
        <f t="shared" si="28"/>
        <v>0</v>
      </c>
      <c r="AQ22">
        <f t="shared" si="29"/>
        <v>0</v>
      </c>
      <c r="AR22" s="18">
        <f>AR13*AR4-AR7*AR16</f>
        <v>95706150546.15186</v>
      </c>
      <c r="AS22" s="16">
        <f t="shared" si="30"/>
        <v>0</v>
      </c>
      <c r="AT22" s="16">
        <f t="shared" si="31"/>
        <v>0</v>
      </c>
      <c r="AU22" s="16">
        <f t="shared" si="32"/>
        <v>0</v>
      </c>
      <c r="AV22" s="17">
        <f t="shared" si="48"/>
        <v>0</v>
      </c>
      <c r="AW22">
        <f t="shared" si="48"/>
        <v>0</v>
      </c>
      <c r="AX22">
        <f t="shared" si="33"/>
        <v>0</v>
      </c>
      <c r="AY22">
        <f t="shared" si="34"/>
        <v>0</v>
      </c>
      <c r="AZ22" s="18">
        <f>AZ13*AZ4-AZ7*AZ16</f>
        <v>708632963035.3945</v>
      </c>
      <c r="BA22" s="16">
        <f t="shared" si="35"/>
        <v>0</v>
      </c>
      <c r="BB22" s="16">
        <f t="shared" si="36"/>
        <v>0</v>
      </c>
      <c r="BC22" s="16">
        <f t="shared" si="37"/>
        <v>0</v>
      </c>
      <c r="BD22" s="17">
        <f t="shared" si="49"/>
        <v>0</v>
      </c>
      <c r="BE22">
        <f t="shared" si="49"/>
        <v>0</v>
      </c>
      <c r="BF22">
        <f t="shared" si="38"/>
        <v>0</v>
      </c>
      <c r="BG22">
        <f t="shared" si="39"/>
        <v>0</v>
      </c>
      <c r="BH22" s="18">
        <f>BH13*BH4-BH7*BH16</f>
        <v>1353635250056.9434</v>
      </c>
      <c r="BI22" s="16">
        <f t="shared" si="40"/>
        <v>0</v>
      </c>
      <c r="BJ22" s="16">
        <f t="shared" si="41"/>
        <v>0</v>
      </c>
      <c r="BK22" s="16">
        <f t="shared" si="42"/>
        <v>0</v>
      </c>
      <c r="BL22" s="17">
        <f t="shared" si="50"/>
        <v>0</v>
      </c>
      <c r="BM22">
        <f t="shared" si="50"/>
        <v>0</v>
      </c>
      <c r="BN22">
        <f t="shared" si="43"/>
        <v>0</v>
      </c>
      <c r="BO22">
        <f t="shared" si="44"/>
        <v>0</v>
      </c>
    </row>
    <row r="23" spans="3:67" ht="12.75">
      <c r="C23" s="13">
        <f t="shared" si="6"/>
        <v>0</v>
      </c>
      <c r="G23" s="10"/>
      <c r="H23" s="1" t="s">
        <v>28</v>
      </c>
      <c r="I23" s="20">
        <f>I21*BH28+BH31</f>
        <v>13.999986663818502</v>
      </c>
      <c r="J23" s="15">
        <f t="shared" si="7"/>
        <v>0</v>
      </c>
      <c r="K23" s="27">
        <f t="shared" si="8"/>
        <v>0</v>
      </c>
      <c r="M23" s="16">
        <f t="shared" si="9"/>
        <v>0</v>
      </c>
      <c r="N23" s="16">
        <f t="shared" si="10"/>
        <v>0</v>
      </c>
      <c r="O23" s="16">
        <f t="shared" si="11"/>
        <v>0</v>
      </c>
      <c r="P23" s="17">
        <f t="shared" si="12"/>
        <v>0</v>
      </c>
      <c r="Q23">
        <f t="shared" si="12"/>
        <v>0</v>
      </c>
      <c r="R23">
        <f t="shared" si="13"/>
        <v>0</v>
      </c>
      <c r="S23">
        <f t="shared" si="14"/>
        <v>0</v>
      </c>
      <c r="U23" s="16">
        <f t="shared" si="15"/>
        <v>0</v>
      </c>
      <c r="V23" s="16">
        <f t="shared" si="16"/>
        <v>0</v>
      </c>
      <c r="W23" s="16">
        <f t="shared" si="17"/>
        <v>0</v>
      </c>
      <c r="X23" s="17">
        <f t="shared" si="45"/>
        <v>0</v>
      </c>
      <c r="Y23">
        <f t="shared" si="45"/>
        <v>0</v>
      </c>
      <c r="Z23">
        <f t="shared" si="18"/>
        <v>0</v>
      </c>
      <c r="AA23">
        <f t="shared" si="19"/>
        <v>0</v>
      </c>
      <c r="AC23" s="16">
        <f t="shared" si="20"/>
        <v>0</v>
      </c>
      <c r="AD23" s="16">
        <f t="shared" si="21"/>
        <v>0</v>
      </c>
      <c r="AE23" s="16">
        <f t="shared" si="22"/>
        <v>0</v>
      </c>
      <c r="AF23" s="17">
        <f t="shared" si="46"/>
        <v>0</v>
      </c>
      <c r="AG23">
        <f t="shared" si="46"/>
        <v>0</v>
      </c>
      <c r="AH23">
        <f t="shared" si="23"/>
        <v>0</v>
      </c>
      <c r="AI23">
        <f t="shared" si="24"/>
        <v>0</v>
      </c>
      <c r="AK23" s="16">
        <f t="shared" si="25"/>
        <v>0</v>
      </c>
      <c r="AL23" s="16">
        <f t="shared" si="26"/>
        <v>0</v>
      </c>
      <c r="AM23" s="16">
        <f t="shared" si="27"/>
        <v>0</v>
      </c>
      <c r="AN23" s="17">
        <f t="shared" si="47"/>
        <v>0</v>
      </c>
      <c r="AO23">
        <f t="shared" si="47"/>
        <v>0</v>
      </c>
      <c r="AP23">
        <f t="shared" si="28"/>
        <v>0</v>
      </c>
      <c r="AQ23">
        <f t="shared" si="29"/>
        <v>0</v>
      </c>
      <c r="AS23" s="16">
        <f t="shared" si="30"/>
        <v>0</v>
      </c>
      <c r="AT23" s="16">
        <f t="shared" si="31"/>
        <v>0</v>
      </c>
      <c r="AU23" s="16">
        <f t="shared" si="32"/>
        <v>0</v>
      </c>
      <c r="AV23" s="17">
        <f t="shared" si="48"/>
        <v>0</v>
      </c>
      <c r="AW23">
        <f t="shared" si="48"/>
        <v>0</v>
      </c>
      <c r="AX23">
        <f t="shared" si="33"/>
        <v>0</v>
      </c>
      <c r="AY23">
        <f t="shared" si="34"/>
        <v>0</v>
      </c>
      <c r="BA23" s="16">
        <f t="shared" si="35"/>
        <v>0</v>
      </c>
      <c r="BB23" s="16">
        <f t="shared" si="36"/>
        <v>0</v>
      </c>
      <c r="BC23" s="16">
        <f t="shared" si="37"/>
        <v>0</v>
      </c>
      <c r="BD23" s="17">
        <f t="shared" si="49"/>
        <v>0</v>
      </c>
      <c r="BE23">
        <f t="shared" si="49"/>
        <v>0</v>
      </c>
      <c r="BF23">
        <f t="shared" si="38"/>
        <v>0</v>
      </c>
      <c r="BG23">
        <f t="shared" si="39"/>
        <v>0</v>
      </c>
      <c r="BI23" s="16">
        <f t="shared" si="40"/>
        <v>0</v>
      </c>
      <c r="BJ23" s="16">
        <f t="shared" si="41"/>
        <v>0</v>
      </c>
      <c r="BK23" s="16">
        <f t="shared" si="42"/>
        <v>0</v>
      </c>
      <c r="BL23" s="17">
        <f t="shared" si="50"/>
        <v>0</v>
      </c>
      <c r="BM23">
        <f t="shared" si="50"/>
        <v>0</v>
      </c>
      <c r="BN23">
        <f t="shared" si="43"/>
        <v>0</v>
      </c>
      <c r="BO23">
        <f t="shared" si="44"/>
        <v>0</v>
      </c>
    </row>
    <row r="24" spans="3:67" ht="12.75">
      <c r="C24" s="13">
        <f t="shared" si="6"/>
        <v>0</v>
      </c>
      <c r="G24" s="10"/>
      <c r="H24" s="1" t="s">
        <v>29</v>
      </c>
      <c r="I24" s="20">
        <f>I21*L28+L31</f>
        <v>29.345986602109175</v>
      </c>
      <c r="J24" s="15">
        <f t="shared" si="7"/>
        <v>0</v>
      </c>
      <c r="K24" s="27">
        <f t="shared" si="8"/>
        <v>0</v>
      </c>
      <c r="L24" s="18" t="s">
        <v>24</v>
      </c>
      <c r="M24" s="16">
        <f t="shared" si="9"/>
        <v>0</v>
      </c>
      <c r="N24" s="16">
        <f t="shared" si="10"/>
        <v>0</v>
      </c>
      <c r="O24" s="16">
        <f t="shared" si="11"/>
        <v>0</v>
      </c>
      <c r="P24" s="17">
        <f t="shared" si="12"/>
        <v>0</v>
      </c>
      <c r="Q24">
        <f t="shared" si="12"/>
        <v>0</v>
      </c>
      <c r="R24">
        <f t="shared" si="13"/>
        <v>0</v>
      </c>
      <c r="S24">
        <f t="shared" si="14"/>
        <v>0</v>
      </c>
      <c r="T24" s="18" t="s">
        <v>24</v>
      </c>
      <c r="U24" s="16">
        <f t="shared" si="15"/>
        <v>0</v>
      </c>
      <c r="V24" s="16">
        <f t="shared" si="16"/>
        <v>0</v>
      </c>
      <c r="W24" s="16">
        <f t="shared" si="17"/>
        <v>0</v>
      </c>
      <c r="X24" s="17">
        <f t="shared" si="45"/>
        <v>0</v>
      </c>
      <c r="Y24">
        <f t="shared" si="45"/>
        <v>0</v>
      </c>
      <c r="Z24">
        <f t="shared" si="18"/>
        <v>0</v>
      </c>
      <c r="AA24">
        <f t="shared" si="19"/>
        <v>0</v>
      </c>
      <c r="AB24" s="18" t="s">
        <v>24</v>
      </c>
      <c r="AC24" s="16">
        <f t="shared" si="20"/>
        <v>0</v>
      </c>
      <c r="AD24" s="16">
        <f t="shared" si="21"/>
        <v>0</v>
      </c>
      <c r="AE24" s="16">
        <f t="shared" si="22"/>
        <v>0</v>
      </c>
      <c r="AF24" s="17">
        <f t="shared" si="46"/>
        <v>0</v>
      </c>
      <c r="AG24">
        <f t="shared" si="46"/>
        <v>0</v>
      </c>
      <c r="AH24">
        <f t="shared" si="23"/>
        <v>0</v>
      </c>
      <c r="AI24">
        <f t="shared" si="24"/>
        <v>0</v>
      </c>
      <c r="AJ24" s="18" t="s">
        <v>24</v>
      </c>
      <c r="AK24" s="16">
        <f t="shared" si="25"/>
        <v>0</v>
      </c>
      <c r="AL24" s="16">
        <f t="shared" si="26"/>
        <v>0</v>
      </c>
      <c r="AM24" s="16">
        <f t="shared" si="27"/>
        <v>0</v>
      </c>
      <c r="AN24" s="17">
        <f t="shared" si="47"/>
        <v>0</v>
      </c>
      <c r="AO24">
        <f t="shared" si="47"/>
        <v>0</v>
      </c>
      <c r="AP24">
        <f t="shared" si="28"/>
        <v>0</v>
      </c>
      <c r="AQ24">
        <f t="shared" si="29"/>
        <v>0</v>
      </c>
      <c r="AR24" s="18" t="s">
        <v>24</v>
      </c>
      <c r="AS24" s="16">
        <f t="shared" si="30"/>
        <v>0</v>
      </c>
      <c r="AT24" s="16">
        <f t="shared" si="31"/>
        <v>0</v>
      </c>
      <c r="AU24" s="16">
        <f t="shared" si="32"/>
        <v>0</v>
      </c>
      <c r="AV24" s="17">
        <f t="shared" si="48"/>
        <v>0</v>
      </c>
      <c r="AW24">
        <f t="shared" si="48"/>
        <v>0</v>
      </c>
      <c r="AX24">
        <f t="shared" si="33"/>
        <v>0</v>
      </c>
      <c r="AY24">
        <f t="shared" si="34"/>
        <v>0</v>
      </c>
      <c r="AZ24" s="18" t="s">
        <v>24</v>
      </c>
      <c r="BA24" s="16">
        <f t="shared" si="35"/>
        <v>0</v>
      </c>
      <c r="BB24" s="16">
        <f t="shared" si="36"/>
        <v>0</v>
      </c>
      <c r="BC24" s="16">
        <f t="shared" si="37"/>
        <v>0</v>
      </c>
      <c r="BD24" s="17">
        <f t="shared" si="49"/>
        <v>0</v>
      </c>
      <c r="BE24">
        <f t="shared" si="49"/>
        <v>0</v>
      </c>
      <c r="BF24">
        <f t="shared" si="38"/>
        <v>0</v>
      </c>
      <c r="BG24">
        <f t="shared" si="39"/>
        <v>0</v>
      </c>
      <c r="BH24" s="18" t="s">
        <v>24</v>
      </c>
      <c r="BI24" s="16">
        <f t="shared" si="40"/>
        <v>0</v>
      </c>
      <c r="BJ24" s="16">
        <f t="shared" si="41"/>
        <v>0</v>
      </c>
      <c r="BK24" s="16">
        <f t="shared" si="42"/>
        <v>0</v>
      </c>
      <c r="BL24" s="17">
        <f t="shared" si="50"/>
        <v>0</v>
      </c>
      <c r="BM24">
        <f t="shared" si="50"/>
        <v>0</v>
      </c>
      <c r="BN24">
        <f t="shared" si="43"/>
        <v>0</v>
      </c>
      <c r="BO24">
        <f t="shared" si="44"/>
        <v>0</v>
      </c>
    </row>
    <row r="25" spans="3:67" ht="12.75">
      <c r="C25" s="13">
        <f t="shared" si="6"/>
        <v>0</v>
      </c>
      <c r="G25" s="10"/>
      <c r="H25" s="1" t="s">
        <v>40</v>
      </c>
      <c r="I25" s="20">
        <f>BH40</f>
        <v>-1.7327894585861259E-06</v>
      </c>
      <c r="J25" s="15">
        <f t="shared" si="7"/>
        <v>0</v>
      </c>
      <c r="K25" s="27">
        <f t="shared" si="8"/>
        <v>0</v>
      </c>
      <c r="L25" s="18">
        <f>L10*L16-L7*L13</f>
        <v>31.385288888888965</v>
      </c>
      <c r="M25" s="16">
        <f t="shared" si="9"/>
        <v>0</v>
      </c>
      <c r="N25" s="16">
        <f t="shared" si="10"/>
        <v>0</v>
      </c>
      <c r="O25" s="16">
        <f t="shared" si="11"/>
        <v>0</v>
      </c>
      <c r="P25" s="17">
        <f t="shared" si="12"/>
        <v>0</v>
      </c>
      <c r="Q25">
        <f t="shared" si="12"/>
        <v>0</v>
      </c>
      <c r="R25">
        <f t="shared" si="13"/>
        <v>0</v>
      </c>
      <c r="S25">
        <f t="shared" si="14"/>
        <v>0</v>
      </c>
      <c r="T25" s="18">
        <f>T10*T16-T7*T13</f>
        <v>0.0404826065726847</v>
      </c>
      <c r="U25" s="16">
        <f t="shared" si="15"/>
        <v>0</v>
      </c>
      <c r="V25" s="16">
        <f t="shared" si="16"/>
        <v>0</v>
      </c>
      <c r="W25" s="16">
        <f t="shared" si="17"/>
        <v>0</v>
      </c>
      <c r="X25" s="17">
        <f t="shared" si="45"/>
        <v>0</v>
      </c>
      <c r="Y25">
        <f t="shared" si="45"/>
        <v>0</v>
      </c>
      <c r="Z25">
        <f t="shared" si="18"/>
        <v>0</v>
      </c>
      <c r="AA25">
        <f t="shared" si="19"/>
        <v>0</v>
      </c>
      <c r="AB25" s="18">
        <f>AB10*AB16-AB7*AB13</f>
        <v>218.17951142686678</v>
      </c>
      <c r="AC25" s="16">
        <f t="shared" si="20"/>
        <v>0</v>
      </c>
      <c r="AD25" s="16">
        <f t="shared" si="21"/>
        <v>0</v>
      </c>
      <c r="AE25" s="16">
        <f t="shared" si="22"/>
        <v>0</v>
      </c>
      <c r="AF25" s="17">
        <f t="shared" si="46"/>
        <v>0</v>
      </c>
      <c r="AG25">
        <f t="shared" si="46"/>
        <v>0</v>
      </c>
      <c r="AH25">
        <f t="shared" si="23"/>
        <v>0</v>
      </c>
      <c r="AI25">
        <f t="shared" si="24"/>
        <v>0</v>
      </c>
      <c r="AJ25" s="18">
        <f>AJ10*AJ16-AJ7*AJ13</f>
        <v>5028540057.621719</v>
      </c>
      <c r="AK25" s="16">
        <f t="shared" si="25"/>
        <v>0</v>
      </c>
      <c r="AL25" s="16">
        <f t="shared" si="26"/>
        <v>0</v>
      </c>
      <c r="AM25" s="16">
        <f t="shared" si="27"/>
        <v>0</v>
      </c>
      <c r="AN25" s="17">
        <f t="shared" si="47"/>
        <v>0</v>
      </c>
      <c r="AO25">
        <f t="shared" si="47"/>
        <v>0</v>
      </c>
      <c r="AP25">
        <f t="shared" si="28"/>
        <v>0</v>
      </c>
      <c r="AQ25">
        <f t="shared" si="29"/>
        <v>0</v>
      </c>
      <c r="AR25" s="18">
        <f>AR10*AR16-AR7*AR13</f>
        <v>191242727354.87158</v>
      </c>
      <c r="AS25" s="16">
        <f t="shared" si="30"/>
        <v>0</v>
      </c>
      <c r="AT25" s="16">
        <f t="shared" si="31"/>
        <v>0</v>
      </c>
      <c r="AU25" s="16">
        <f t="shared" si="32"/>
        <v>0</v>
      </c>
      <c r="AV25" s="17">
        <f t="shared" si="48"/>
        <v>0</v>
      </c>
      <c r="AW25">
        <f t="shared" si="48"/>
        <v>0</v>
      </c>
      <c r="AX25">
        <f t="shared" si="33"/>
        <v>0</v>
      </c>
      <c r="AY25">
        <f t="shared" si="34"/>
        <v>0</v>
      </c>
      <c r="AZ25" s="18">
        <f>AZ10*AZ16-AZ7*AZ13</f>
        <v>1417157837395.621</v>
      </c>
      <c r="BA25" s="16">
        <f t="shared" si="35"/>
        <v>0</v>
      </c>
      <c r="BB25" s="16">
        <f t="shared" si="36"/>
        <v>0</v>
      </c>
      <c r="BC25" s="16">
        <f t="shared" si="37"/>
        <v>0</v>
      </c>
      <c r="BD25" s="17">
        <f t="shared" si="49"/>
        <v>0</v>
      </c>
      <c r="BE25">
        <f t="shared" si="49"/>
        <v>0</v>
      </c>
      <c r="BF25">
        <f t="shared" si="38"/>
        <v>0</v>
      </c>
      <c r="BG25">
        <f t="shared" si="39"/>
        <v>0</v>
      </c>
      <c r="BH25" s="18">
        <f>BH10*BH16-BH7*BH13</f>
        <v>2707193595203.1846</v>
      </c>
      <c r="BI25" s="16">
        <f t="shared" si="40"/>
        <v>0</v>
      </c>
      <c r="BJ25" s="16">
        <f t="shared" si="41"/>
        <v>0</v>
      </c>
      <c r="BK25" s="16">
        <f t="shared" si="42"/>
        <v>0</v>
      </c>
      <c r="BL25" s="17">
        <f t="shared" si="50"/>
        <v>0</v>
      </c>
      <c r="BM25">
        <f t="shared" si="50"/>
        <v>0</v>
      </c>
      <c r="BN25">
        <f t="shared" si="43"/>
        <v>0</v>
      </c>
      <c r="BO25">
        <f t="shared" si="44"/>
        <v>0</v>
      </c>
    </row>
    <row r="26" spans="3:67" ht="12.75">
      <c r="C26" s="13">
        <f t="shared" si="6"/>
        <v>0</v>
      </c>
      <c r="G26" s="10"/>
      <c r="J26" s="15">
        <f t="shared" si="7"/>
        <v>0</v>
      </c>
      <c r="K26" s="27">
        <f t="shared" si="8"/>
        <v>0</v>
      </c>
      <c r="M26" s="16">
        <f t="shared" si="9"/>
        <v>0</v>
      </c>
      <c r="N26" s="16">
        <f t="shared" si="10"/>
        <v>0</v>
      </c>
      <c r="O26" s="16">
        <f t="shared" si="11"/>
        <v>0</v>
      </c>
      <c r="P26" s="17">
        <f t="shared" si="12"/>
        <v>0</v>
      </c>
      <c r="Q26">
        <f t="shared" si="12"/>
        <v>0</v>
      </c>
      <c r="R26">
        <f t="shared" si="13"/>
        <v>0</v>
      </c>
      <c r="S26">
        <f t="shared" si="14"/>
        <v>0</v>
      </c>
      <c r="U26" s="16">
        <f t="shared" si="15"/>
        <v>0</v>
      </c>
      <c r="V26" s="16">
        <f t="shared" si="16"/>
        <v>0</v>
      </c>
      <c r="W26" s="16">
        <f t="shared" si="17"/>
        <v>0</v>
      </c>
      <c r="X26" s="17">
        <f t="shared" si="45"/>
        <v>0</v>
      </c>
      <c r="Y26">
        <f t="shared" si="45"/>
        <v>0</v>
      </c>
      <c r="Z26">
        <f t="shared" si="18"/>
        <v>0</v>
      </c>
      <c r="AA26">
        <f t="shared" si="19"/>
        <v>0</v>
      </c>
      <c r="AC26" s="16">
        <f t="shared" si="20"/>
        <v>0</v>
      </c>
      <c r="AD26" s="16">
        <f t="shared" si="21"/>
        <v>0</v>
      </c>
      <c r="AE26" s="16">
        <f t="shared" si="22"/>
        <v>0</v>
      </c>
      <c r="AF26" s="17">
        <f t="shared" si="46"/>
        <v>0</v>
      </c>
      <c r="AG26">
        <f t="shared" si="46"/>
        <v>0</v>
      </c>
      <c r="AH26">
        <f t="shared" si="23"/>
        <v>0</v>
      </c>
      <c r="AI26">
        <f t="shared" si="24"/>
        <v>0</v>
      </c>
      <c r="AK26" s="16">
        <f t="shared" si="25"/>
        <v>0</v>
      </c>
      <c r="AL26" s="16">
        <f t="shared" si="26"/>
        <v>0</v>
      </c>
      <c r="AM26" s="16">
        <f t="shared" si="27"/>
        <v>0</v>
      </c>
      <c r="AN26" s="17">
        <f t="shared" si="47"/>
        <v>0</v>
      </c>
      <c r="AO26">
        <f t="shared" si="47"/>
        <v>0</v>
      </c>
      <c r="AP26">
        <f t="shared" si="28"/>
        <v>0</v>
      </c>
      <c r="AQ26">
        <f t="shared" si="29"/>
        <v>0</v>
      </c>
      <c r="AS26" s="16">
        <f t="shared" si="30"/>
        <v>0</v>
      </c>
      <c r="AT26" s="16">
        <f t="shared" si="31"/>
        <v>0</v>
      </c>
      <c r="AU26" s="16">
        <f t="shared" si="32"/>
        <v>0</v>
      </c>
      <c r="AV26" s="17">
        <f t="shared" si="48"/>
        <v>0</v>
      </c>
      <c r="AW26">
        <f t="shared" si="48"/>
        <v>0</v>
      </c>
      <c r="AX26">
        <f t="shared" si="33"/>
        <v>0</v>
      </c>
      <c r="AY26">
        <f t="shared" si="34"/>
        <v>0</v>
      </c>
      <c r="BA26" s="16">
        <f t="shared" si="35"/>
        <v>0</v>
      </c>
      <c r="BB26" s="16">
        <f t="shared" si="36"/>
        <v>0</v>
      </c>
      <c r="BC26" s="16">
        <f t="shared" si="37"/>
        <v>0</v>
      </c>
      <c r="BD26" s="17">
        <f t="shared" si="49"/>
        <v>0</v>
      </c>
      <c r="BE26">
        <f t="shared" si="49"/>
        <v>0</v>
      </c>
      <c r="BF26">
        <f t="shared" si="38"/>
        <v>0</v>
      </c>
      <c r="BG26">
        <f t="shared" si="39"/>
        <v>0</v>
      </c>
      <c r="BI26" s="16">
        <f t="shared" si="40"/>
        <v>0</v>
      </c>
      <c r="BJ26" s="16">
        <f t="shared" si="41"/>
        <v>0</v>
      </c>
      <c r="BK26" s="16">
        <f t="shared" si="42"/>
        <v>0</v>
      </c>
      <c r="BL26" s="17">
        <f t="shared" si="50"/>
        <v>0</v>
      </c>
      <c r="BM26">
        <f t="shared" si="50"/>
        <v>0</v>
      </c>
      <c r="BN26">
        <f t="shared" si="43"/>
        <v>0</v>
      </c>
      <c r="BO26">
        <f t="shared" si="44"/>
        <v>0</v>
      </c>
    </row>
    <row r="27" spans="3:67" ht="12.75">
      <c r="C27" s="13">
        <f t="shared" si="6"/>
        <v>0</v>
      </c>
      <c r="G27" s="10"/>
      <c r="J27" s="15">
        <f t="shared" si="7"/>
        <v>0</v>
      </c>
      <c r="K27" s="27">
        <f t="shared" si="8"/>
        <v>0</v>
      </c>
      <c r="L27" s="18" t="s">
        <v>25</v>
      </c>
      <c r="M27" s="16">
        <f t="shared" si="9"/>
        <v>0</v>
      </c>
      <c r="N27" s="16">
        <f t="shared" si="10"/>
        <v>0</v>
      </c>
      <c r="O27" s="16">
        <f t="shared" si="11"/>
        <v>0</v>
      </c>
      <c r="P27" s="17">
        <f t="shared" si="12"/>
        <v>0</v>
      </c>
      <c r="Q27">
        <f t="shared" si="12"/>
        <v>0</v>
      </c>
      <c r="R27">
        <f t="shared" si="13"/>
        <v>0</v>
      </c>
      <c r="S27">
        <f t="shared" si="14"/>
        <v>0</v>
      </c>
      <c r="T27" s="18" t="s">
        <v>25</v>
      </c>
      <c r="U27" s="16">
        <f t="shared" si="15"/>
        <v>0</v>
      </c>
      <c r="V27" s="16">
        <f t="shared" si="16"/>
        <v>0</v>
      </c>
      <c r="W27" s="16">
        <f t="shared" si="17"/>
        <v>0</v>
      </c>
      <c r="X27" s="17">
        <f t="shared" si="45"/>
        <v>0</v>
      </c>
      <c r="Y27">
        <f t="shared" si="45"/>
        <v>0</v>
      </c>
      <c r="Z27">
        <f t="shared" si="18"/>
        <v>0</v>
      </c>
      <c r="AA27">
        <f t="shared" si="19"/>
        <v>0</v>
      </c>
      <c r="AB27" s="18" t="s">
        <v>25</v>
      </c>
      <c r="AC27" s="16">
        <f t="shared" si="20"/>
        <v>0</v>
      </c>
      <c r="AD27" s="16">
        <f t="shared" si="21"/>
        <v>0</v>
      </c>
      <c r="AE27" s="16">
        <f t="shared" si="22"/>
        <v>0</v>
      </c>
      <c r="AF27" s="17">
        <f t="shared" si="46"/>
        <v>0</v>
      </c>
      <c r="AG27">
        <f t="shared" si="46"/>
        <v>0</v>
      </c>
      <c r="AH27">
        <f t="shared" si="23"/>
        <v>0</v>
      </c>
      <c r="AI27">
        <f t="shared" si="24"/>
        <v>0</v>
      </c>
      <c r="AJ27" s="18" t="s">
        <v>25</v>
      </c>
      <c r="AK27" s="16">
        <f t="shared" si="25"/>
        <v>0</v>
      </c>
      <c r="AL27" s="16">
        <f t="shared" si="26"/>
        <v>0</v>
      </c>
      <c r="AM27" s="16">
        <f t="shared" si="27"/>
        <v>0</v>
      </c>
      <c r="AN27" s="17">
        <f t="shared" si="47"/>
        <v>0</v>
      </c>
      <c r="AO27">
        <f t="shared" si="47"/>
        <v>0</v>
      </c>
      <c r="AP27">
        <f t="shared" si="28"/>
        <v>0</v>
      </c>
      <c r="AQ27">
        <f t="shared" si="29"/>
        <v>0</v>
      </c>
      <c r="AR27" s="18" t="s">
        <v>25</v>
      </c>
      <c r="AS27" s="16">
        <f t="shared" si="30"/>
        <v>0</v>
      </c>
      <c r="AT27" s="16">
        <f t="shared" si="31"/>
        <v>0</v>
      </c>
      <c r="AU27" s="16">
        <f t="shared" si="32"/>
        <v>0</v>
      </c>
      <c r="AV27" s="17">
        <f t="shared" si="48"/>
        <v>0</v>
      </c>
      <c r="AW27">
        <f t="shared" si="48"/>
        <v>0</v>
      </c>
      <c r="AX27">
        <f t="shared" si="33"/>
        <v>0</v>
      </c>
      <c r="AY27">
        <f t="shared" si="34"/>
        <v>0</v>
      </c>
      <c r="AZ27" s="18" t="s">
        <v>25</v>
      </c>
      <c r="BA27" s="16">
        <f t="shared" si="35"/>
        <v>0</v>
      </c>
      <c r="BB27" s="16">
        <f t="shared" si="36"/>
        <v>0</v>
      </c>
      <c r="BC27" s="16">
        <f t="shared" si="37"/>
        <v>0</v>
      </c>
      <c r="BD27" s="17">
        <f t="shared" si="49"/>
        <v>0</v>
      </c>
      <c r="BE27">
        <f t="shared" si="49"/>
        <v>0</v>
      </c>
      <c r="BF27">
        <f t="shared" si="38"/>
        <v>0</v>
      </c>
      <c r="BG27">
        <f t="shared" si="39"/>
        <v>0</v>
      </c>
      <c r="BH27" s="18" t="s">
        <v>25</v>
      </c>
      <c r="BI27" s="16">
        <f t="shared" si="40"/>
        <v>0</v>
      </c>
      <c r="BJ27" s="16">
        <f t="shared" si="41"/>
        <v>0</v>
      </c>
      <c r="BK27" s="16">
        <f t="shared" si="42"/>
        <v>0</v>
      </c>
      <c r="BL27" s="17">
        <f t="shared" si="50"/>
        <v>0</v>
      </c>
      <c r="BM27">
        <f t="shared" si="50"/>
        <v>0</v>
      </c>
      <c r="BN27">
        <f t="shared" si="43"/>
        <v>0</v>
      </c>
      <c r="BO27">
        <f t="shared" si="44"/>
        <v>0</v>
      </c>
    </row>
    <row r="28" spans="3:67" ht="12.75">
      <c r="C28" s="13">
        <f t="shared" si="6"/>
        <v>0</v>
      </c>
      <c r="G28" s="10"/>
      <c r="J28" s="15">
        <f t="shared" si="7"/>
        <v>0</v>
      </c>
      <c r="K28" s="27">
        <f t="shared" si="8"/>
        <v>0</v>
      </c>
      <c r="L28" s="18">
        <f>L22/L19</f>
        <v>27.31498308682096</v>
      </c>
      <c r="M28" s="16">
        <f t="shared" si="9"/>
        <v>0</v>
      </c>
      <c r="N28" s="16">
        <f t="shared" si="10"/>
        <v>0</v>
      </c>
      <c r="O28" s="16">
        <f t="shared" si="11"/>
        <v>0</v>
      </c>
      <c r="P28" s="17">
        <f t="shared" si="12"/>
        <v>0</v>
      </c>
      <c r="Q28">
        <f t="shared" si="12"/>
        <v>0</v>
      </c>
      <c r="R28">
        <f t="shared" si="13"/>
        <v>0</v>
      </c>
      <c r="S28">
        <f t="shared" si="14"/>
        <v>0</v>
      </c>
      <c r="T28" s="18">
        <f>T22/T19</f>
        <v>7.576954268739798</v>
      </c>
      <c r="U28" s="16">
        <f t="shared" si="15"/>
        <v>0</v>
      </c>
      <c r="V28" s="16">
        <f t="shared" si="16"/>
        <v>0</v>
      </c>
      <c r="W28" s="16">
        <f t="shared" si="17"/>
        <v>0</v>
      </c>
      <c r="X28" s="17">
        <f t="shared" si="45"/>
        <v>0</v>
      </c>
      <c r="Y28">
        <f t="shared" si="45"/>
        <v>0</v>
      </c>
      <c r="Z28">
        <f t="shared" si="18"/>
        <v>0</v>
      </c>
      <c r="AA28">
        <f t="shared" si="19"/>
        <v>0</v>
      </c>
      <c r="AB28" s="18">
        <f>AB22/AB19</f>
        <v>5.000714473487976</v>
      </c>
      <c r="AC28" s="16">
        <f t="shared" si="20"/>
        <v>0</v>
      </c>
      <c r="AD28" s="16">
        <f t="shared" si="21"/>
        <v>0</v>
      </c>
      <c r="AE28" s="16">
        <f t="shared" si="22"/>
        <v>0</v>
      </c>
      <c r="AF28" s="17">
        <f t="shared" si="46"/>
        <v>0</v>
      </c>
      <c r="AG28">
        <f t="shared" si="46"/>
        <v>0</v>
      </c>
      <c r="AH28">
        <f t="shared" si="23"/>
        <v>0</v>
      </c>
      <c r="AI28">
        <f t="shared" si="24"/>
        <v>0</v>
      </c>
      <c r="AJ28" s="18">
        <f>AJ22/AJ19</f>
        <v>5.00942679132702</v>
      </c>
      <c r="AK28" s="16">
        <f t="shared" si="25"/>
        <v>0</v>
      </c>
      <c r="AL28" s="16">
        <f t="shared" si="26"/>
        <v>0</v>
      </c>
      <c r="AM28" s="16">
        <f t="shared" si="27"/>
        <v>0</v>
      </c>
      <c r="AN28" s="17">
        <f t="shared" si="47"/>
        <v>0</v>
      </c>
      <c r="AO28">
        <f t="shared" si="47"/>
        <v>0</v>
      </c>
      <c r="AP28">
        <f t="shared" si="28"/>
        <v>0</v>
      </c>
      <c r="AQ28">
        <f t="shared" si="29"/>
        <v>0</v>
      </c>
      <c r="AR28" s="18">
        <f>AR22/AR19</f>
        <v>5.003010527268191</v>
      </c>
      <c r="AS28" s="16">
        <f t="shared" si="30"/>
        <v>0</v>
      </c>
      <c r="AT28" s="16">
        <f t="shared" si="31"/>
        <v>0</v>
      </c>
      <c r="AU28" s="16">
        <f t="shared" si="32"/>
        <v>0</v>
      </c>
      <c r="AV28" s="17">
        <f t="shared" si="48"/>
        <v>0</v>
      </c>
      <c r="AW28">
        <f t="shared" si="48"/>
        <v>0</v>
      </c>
      <c r="AX28">
        <f t="shared" si="33"/>
        <v>0</v>
      </c>
      <c r="AY28">
        <f t="shared" si="34"/>
        <v>0</v>
      </c>
      <c r="AZ28" s="18">
        <f>AZ22/AZ19</f>
        <v>5.000268247785357</v>
      </c>
      <c r="BA28" s="16">
        <f t="shared" si="35"/>
        <v>0</v>
      </c>
      <c r="BB28" s="16">
        <f t="shared" si="36"/>
        <v>0</v>
      </c>
      <c r="BC28" s="16">
        <f t="shared" si="37"/>
        <v>0</v>
      </c>
      <c r="BD28" s="17">
        <f t="shared" si="49"/>
        <v>0</v>
      </c>
      <c r="BE28">
        <f t="shared" si="49"/>
        <v>0</v>
      </c>
      <c r="BF28">
        <f t="shared" si="38"/>
        <v>0</v>
      </c>
      <c r="BG28">
        <f t="shared" si="39"/>
        <v>0</v>
      </c>
      <c r="BH28" s="18">
        <f>BH22/BH19</f>
        <v>5.0000966919222565</v>
      </c>
      <c r="BI28" s="16">
        <f t="shared" si="40"/>
        <v>0</v>
      </c>
      <c r="BJ28" s="16">
        <f t="shared" si="41"/>
        <v>0</v>
      </c>
      <c r="BK28" s="16">
        <f t="shared" si="42"/>
        <v>0</v>
      </c>
      <c r="BL28" s="17">
        <f t="shared" si="50"/>
        <v>0</v>
      </c>
      <c r="BM28">
        <f t="shared" si="50"/>
        <v>0</v>
      </c>
      <c r="BN28">
        <f t="shared" si="43"/>
        <v>0</v>
      </c>
      <c r="BO28">
        <f t="shared" si="44"/>
        <v>0</v>
      </c>
    </row>
    <row r="29" spans="3:67" ht="12.75">
      <c r="C29" s="13">
        <f t="shared" si="6"/>
        <v>0</v>
      </c>
      <c r="G29" s="10"/>
      <c r="J29" s="15">
        <f t="shared" si="7"/>
        <v>0</v>
      </c>
      <c r="K29" s="27">
        <f t="shared" si="8"/>
        <v>0</v>
      </c>
      <c r="M29" s="16">
        <f t="shared" si="9"/>
        <v>0</v>
      </c>
      <c r="N29" s="16">
        <f t="shared" si="10"/>
        <v>0</v>
      </c>
      <c r="O29" s="16">
        <f t="shared" si="11"/>
        <v>0</v>
      </c>
      <c r="P29" s="17">
        <f t="shared" si="12"/>
        <v>0</v>
      </c>
      <c r="Q29">
        <f t="shared" si="12"/>
        <v>0</v>
      </c>
      <c r="R29">
        <f t="shared" si="13"/>
        <v>0</v>
      </c>
      <c r="S29">
        <f t="shared" si="14"/>
        <v>0</v>
      </c>
      <c r="U29" s="16">
        <f t="shared" si="15"/>
        <v>0</v>
      </c>
      <c r="V29" s="16">
        <f t="shared" si="16"/>
        <v>0</v>
      </c>
      <c r="W29" s="16">
        <f t="shared" si="17"/>
        <v>0</v>
      </c>
      <c r="X29" s="17">
        <f t="shared" si="45"/>
        <v>0</v>
      </c>
      <c r="Y29">
        <f t="shared" si="45"/>
        <v>0</v>
      </c>
      <c r="Z29">
        <f t="shared" si="18"/>
        <v>0</v>
      </c>
      <c r="AA29">
        <f t="shared" si="19"/>
        <v>0</v>
      </c>
      <c r="AC29" s="16">
        <f t="shared" si="20"/>
        <v>0</v>
      </c>
      <c r="AD29" s="16">
        <f t="shared" si="21"/>
        <v>0</v>
      </c>
      <c r="AE29" s="16">
        <f t="shared" si="22"/>
        <v>0</v>
      </c>
      <c r="AF29" s="17">
        <f t="shared" si="46"/>
        <v>0</v>
      </c>
      <c r="AG29">
        <f t="shared" si="46"/>
        <v>0</v>
      </c>
      <c r="AH29">
        <f t="shared" si="23"/>
        <v>0</v>
      </c>
      <c r="AI29">
        <f t="shared" si="24"/>
        <v>0</v>
      </c>
      <c r="AK29" s="16">
        <f t="shared" si="25"/>
        <v>0</v>
      </c>
      <c r="AL29" s="16">
        <f t="shared" si="26"/>
        <v>0</v>
      </c>
      <c r="AM29" s="16">
        <f t="shared" si="27"/>
        <v>0</v>
      </c>
      <c r="AN29" s="17">
        <f t="shared" si="47"/>
        <v>0</v>
      </c>
      <c r="AO29">
        <f t="shared" si="47"/>
        <v>0</v>
      </c>
      <c r="AP29">
        <f t="shared" si="28"/>
        <v>0</v>
      </c>
      <c r="AQ29">
        <f t="shared" si="29"/>
        <v>0</v>
      </c>
      <c r="AS29" s="16">
        <f t="shared" si="30"/>
        <v>0</v>
      </c>
      <c r="AT29" s="16">
        <f t="shared" si="31"/>
        <v>0</v>
      </c>
      <c r="AU29" s="16">
        <f t="shared" si="32"/>
        <v>0</v>
      </c>
      <c r="AV29" s="17">
        <f t="shared" si="48"/>
        <v>0</v>
      </c>
      <c r="AW29">
        <f t="shared" si="48"/>
        <v>0</v>
      </c>
      <c r="AX29">
        <f t="shared" si="33"/>
        <v>0</v>
      </c>
      <c r="AY29">
        <f t="shared" si="34"/>
        <v>0</v>
      </c>
      <c r="BA29" s="16">
        <f t="shared" si="35"/>
        <v>0</v>
      </c>
      <c r="BB29" s="16">
        <f t="shared" si="36"/>
        <v>0</v>
      </c>
      <c r="BC29" s="16">
        <f t="shared" si="37"/>
        <v>0</v>
      </c>
      <c r="BD29" s="17">
        <f t="shared" si="49"/>
        <v>0</v>
      </c>
      <c r="BE29">
        <f t="shared" si="49"/>
        <v>0</v>
      </c>
      <c r="BF29">
        <f t="shared" si="38"/>
        <v>0</v>
      </c>
      <c r="BG29">
        <f t="shared" si="39"/>
        <v>0</v>
      </c>
      <c r="BI29" s="16">
        <f t="shared" si="40"/>
        <v>0</v>
      </c>
      <c r="BJ29" s="16">
        <f t="shared" si="41"/>
        <v>0</v>
      </c>
      <c r="BK29" s="16">
        <f t="shared" si="42"/>
        <v>0</v>
      </c>
      <c r="BL29" s="17">
        <f t="shared" si="50"/>
        <v>0</v>
      </c>
      <c r="BM29">
        <f t="shared" si="50"/>
        <v>0</v>
      </c>
      <c r="BN29">
        <f t="shared" si="43"/>
        <v>0</v>
      </c>
      <c r="BO29">
        <f t="shared" si="44"/>
        <v>0</v>
      </c>
    </row>
    <row r="30" spans="3:67" ht="12.75">
      <c r="C30" s="13">
        <f t="shared" si="6"/>
        <v>0</v>
      </c>
      <c r="G30" s="10"/>
      <c r="J30" s="15">
        <f t="shared" si="7"/>
        <v>0</v>
      </c>
      <c r="K30" s="27">
        <f t="shared" si="8"/>
        <v>0</v>
      </c>
      <c r="L30" s="18" t="s">
        <v>26</v>
      </c>
      <c r="M30" s="16">
        <f t="shared" si="9"/>
        <v>0</v>
      </c>
      <c r="N30" s="16">
        <f t="shared" si="10"/>
        <v>0</v>
      </c>
      <c r="O30" s="16">
        <f t="shared" si="11"/>
        <v>0</v>
      </c>
      <c r="P30" s="17">
        <f t="shared" si="12"/>
        <v>0</v>
      </c>
      <c r="Q30">
        <f t="shared" si="12"/>
        <v>0</v>
      </c>
      <c r="R30">
        <f t="shared" si="13"/>
        <v>0</v>
      </c>
      <c r="S30">
        <f t="shared" si="14"/>
        <v>0</v>
      </c>
      <c r="T30" s="18" t="s">
        <v>26</v>
      </c>
      <c r="U30" s="16">
        <f t="shared" si="15"/>
        <v>0</v>
      </c>
      <c r="V30" s="16">
        <f t="shared" si="16"/>
        <v>0</v>
      </c>
      <c r="W30" s="16">
        <f t="shared" si="17"/>
        <v>0</v>
      </c>
      <c r="X30" s="17">
        <f t="shared" si="45"/>
        <v>0</v>
      </c>
      <c r="Y30">
        <f t="shared" si="45"/>
        <v>0</v>
      </c>
      <c r="Z30">
        <f t="shared" si="18"/>
        <v>0</v>
      </c>
      <c r="AA30">
        <f t="shared" si="19"/>
        <v>0</v>
      </c>
      <c r="AB30" s="18" t="s">
        <v>26</v>
      </c>
      <c r="AC30" s="16">
        <f t="shared" si="20"/>
        <v>0</v>
      </c>
      <c r="AD30" s="16">
        <f t="shared" si="21"/>
        <v>0</v>
      </c>
      <c r="AE30" s="16">
        <f t="shared" si="22"/>
        <v>0</v>
      </c>
      <c r="AF30" s="17">
        <f t="shared" si="46"/>
        <v>0</v>
      </c>
      <c r="AG30">
        <f t="shared" si="46"/>
        <v>0</v>
      </c>
      <c r="AH30">
        <f t="shared" si="23"/>
        <v>0</v>
      </c>
      <c r="AI30">
        <f t="shared" si="24"/>
        <v>0</v>
      </c>
      <c r="AJ30" s="18" t="s">
        <v>26</v>
      </c>
      <c r="AK30" s="16">
        <f t="shared" si="25"/>
        <v>0</v>
      </c>
      <c r="AL30" s="16">
        <f t="shared" si="26"/>
        <v>0</v>
      </c>
      <c r="AM30" s="16">
        <f t="shared" si="27"/>
        <v>0</v>
      </c>
      <c r="AN30" s="17">
        <f t="shared" si="47"/>
        <v>0</v>
      </c>
      <c r="AO30">
        <f t="shared" si="47"/>
        <v>0</v>
      </c>
      <c r="AP30">
        <f t="shared" si="28"/>
        <v>0</v>
      </c>
      <c r="AQ30">
        <f t="shared" si="29"/>
        <v>0</v>
      </c>
      <c r="AR30" s="18" t="s">
        <v>26</v>
      </c>
      <c r="AS30" s="16">
        <f t="shared" si="30"/>
        <v>0</v>
      </c>
      <c r="AT30" s="16">
        <f t="shared" si="31"/>
        <v>0</v>
      </c>
      <c r="AU30" s="16">
        <f t="shared" si="32"/>
        <v>0</v>
      </c>
      <c r="AV30" s="17">
        <f t="shared" si="48"/>
        <v>0</v>
      </c>
      <c r="AW30">
        <f t="shared" si="48"/>
        <v>0</v>
      </c>
      <c r="AX30">
        <f t="shared" si="33"/>
        <v>0</v>
      </c>
      <c r="AY30">
        <f t="shared" si="34"/>
        <v>0</v>
      </c>
      <c r="AZ30" s="18" t="s">
        <v>26</v>
      </c>
      <c r="BA30" s="16">
        <f t="shared" si="35"/>
        <v>0</v>
      </c>
      <c r="BB30" s="16">
        <f t="shared" si="36"/>
        <v>0</v>
      </c>
      <c r="BC30" s="16">
        <f t="shared" si="37"/>
        <v>0</v>
      </c>
      <c r="BD30" s="17">
        <f t="shared" si="49"/>
        <v>0</v>
      </c>
      <c r="BE30">
        <f t="shared" si="49"/>
        <v>0</v>
      </c>
      <c r="BF30">
        <f t="shared" si="38"/>
        <v>0</v>
      </c>
      <c r="BG30">
        <f t="shared" si="39"/>
        <v>0</v>
      </c>
      <c r="BH30" s="18" t="s">
        <v>26</v>
      </c>
      <c r="BI30" s="16">
        <f t="shared" si="40"/>
        <v>0</v>
      </c>
      <c r="BJ30" s="16">
        <f t="shared" si="41"/>
        <v>0</v>
      </c>
      <c r="BK30" s="16">
        <f t="shared" si="42"/>
        <v>0</v>
      </c>
      <c r="BL30" s="17">
        <f t="shared" si="50"/>
        <v>0</v>
      </c>
      <c r="BM30">
        <f t="shared" si="50"/>
        <v>0</v>
      </c>
      <c r="BN30">
        <f t="shared" si="43"/>
        <v>0</v>
      </c>
      <c r="BO30">
        <f t="shared" si="44"/>
        <v>0</v>
      </c>
    </row>
    <row r="31" spans="3:67" ht="12.75">
      <c r="C31" s="13">
        <f t="shared" si="6"/>
        <v>0</v>
      </c>
      <c r="G31" s="10"/>
      <c r="J31" s="15">
        <f t="shared" si="7"/>
        <v>0</v>
      </c>
      <c r="K31" s="27">
        <f t="shared" si="8"/>
        <v>0</v>
      </c>
      <c r="L31" s="18">
        <f>L25/L19</f>
        <v>7.494000132652393</v>
      </c>
      <c r="M31" s="16">
        <f t="shared" si="9"/>
        <v>0</v>
      </c>
      <c r="N31" s="16">
        <f t="shared" si="10"/>
        <v>0</v>
      </c>
      <c r="O31" s="16">
        <f t="shared" si="11"/>
        <v>0</v>
      </c>
      <c r="P31" s="17">
        <f t="shared" si="12"/>
        <v>0</v>
      </c>
      <c r="Q31">
        <f t="shared" si="12"/>
        <v>0</v>
      </c>
      <c r="R31">
        <f t="shared" si="13"/>
        <v>0</v>
      </c>
      <c r="S31">
        <f t="shared" si="14"/>
        <v>0</v>
      </c>
      <c r="T31" s="18">
        <f>T25/T19</f>
        <v>9.685556668872392</v>
      </c>
      <c r="U31" s="16">
        <f t="shared" si="15"/>
        <v>0</v>
      </c>
      <c r="V31" s="16">
        <f t="shared" si="16"/>
        <v>0</v>
      </c>
      <c r="W31" s="16">
        <f t="shared" si="17"/>
        <v>0</v>
      </c>
      <c r="X31" s="17">
        <f t="shared" si="45"/>
        <v>0</v>
      </c>
      <c r="Y31">
        <f t="shared" si="45"/>
        <v>0</v>
      </c>
      <c r="Z31">
        <f t="shared" si="18"/>
        <v>0</v>
      </c>
      <c r="AA31">
        <f t="shared" si="19"/>
        <v>0</v>
      </c>
      <c r="AB31" s="18">
        <f>AB25/AB19</f>
        <v>9.990482378430693</v>
      </c>
      <c r="AC31" s="16">
        <f t="shared" si="20"/>
        <v>0</v>
      </c>
      <c r="AD31" s="16">
        <f t="shared" si="21"/>
        <v>0</v>
      </c>
      <c r="AE31" s="16">
        <f t="shared" si="22"/>
        <v>0</v>
      </c>
      <c r="AF31" s="17">
        <f t="shared" si="46"/>
        <v>0</v>
      </c>
      <c r="AG31">
        <f t="shared" si="46"/>
        <v>0</v>
      </c>
      <c r="AH31">
        <f t="shared" si="23"/>
        <v>0</v>
      </c>
      <c r="AI31">
        <f t="shared" si="24"/>
        <v>0</v>
      </c>
      <c r="AJ31" s="18">
        <f>AJ25/AJ19</f>
        <v>9.991234113954725</v>
      </c>
      <c r="AK31" s="16">
        <f t="shared" si="25"/>
        <v>0</v>
      </c>
      <c r="AL31" s="16">
        <f t="shared" si="26"/>
        <v>0</v>
      </c>
      <c r="AM31" s="16">
        <f t="shared" si="27"/>
        <v>0</v>
      </c>
      <c r="AN31" s="17">
        <f t="shared" si="47"/>
        <v>0</v>
      </c>
      <c r="AO31">
        <f t="shared" si="47"/>
        <v>0</v>
      </c>
      <c r="AP31">
        <f t="shared" si="28"/>
        <v>0</v>
      </c>
      <c r="AQ31">
        <f t="shared" si="29"/>
        <v>0</v>
      </c>
      <c r="AR31" s="18">
        <f>AR25/AR19</f>
        <v>9.997156637895655</v>
      </c>
      <c r="AS31" s="16">
        <f t="shared" si="30"/>
        <v>0</v>
      </c>
      <c r="AT31" s="16">
        <f t="shared" si="31"/>
        <v>0</v>
      </c>
      <c r="AU31" s="16">
        <f t="shared" si="32"/>
        <v>0</v>
      </c>
      <c r="AV31" s="17">
        <f t="shared" si="48"/>
        <v>0</v>
      </c>
      <c r="AW31">
        <f t="shared" si="48"/>
        <v>0</v>
      </c>
      <c r="AX31">
        <f t="shared" si="33"/>
        <v>0</v>
      </c>
      <c r="AY31">
        <f t="shared" si="34"/>
        <v>0</v>
      </c>
      <c r="AZ31" s="18">
        <f>AZ25/AZ19</f>
        <v>9.999773798379671</v>
      </c>
      <c r="BA31" s="16">
        <f t="shared" si="35"/>
        <v>0</v>
      </c>
      <c r="BB31" s="16">
        <f t="shared" si="36"/>
        <v>0</v>
      </c>
      <c r="BC31" s="16">
        <f t="shared" si="37"/>
        <v>0</v>
      </c>
      <c r="BD31" s="17">
        <f t="shared" si="49"/>
        <v>0</v>
      </c>
      <c r="BE31">
        <f t="shared" si="49"/>
        <v>0</v>
      </c>
      <c r="BF31">
        <f t="shared" si="38"/>
        <v>0</v>
      </c>
      <c r="BG31">
        <f t="shared" si="39"/>
        <v>0</v>
      </c>
      <c r="BH31" s="18">
        <f>BH25/BH19</f>
        <v>9.999909310280694</v>
      </c>
      <c r="BI31" s="16">
        <f t="shared" si="40"/>
        <v>0</v>
      </c>
      <c r="BJ31" s="16">
        <f t="shared" si="41"/>
        <v>0</v>
      </c>
      <c r="BK31" s="16">
        <f t="shared" si="42"/>
        <v>0</v>
      </c>
      <c r="BL31" s="17">
        <f t="shared" si="50"/>
        <v>0</v>
      </c>
      <c r="BM31">
        <f t="shared" si="50"/>
        <v>0</v>
      </c>
      <c r="BN31">
        <f t="shared" si="43"/>
        <v>0</v>
      </c>
      <c r="BO31">
        <f t="shared" si="44"/>
        <v>0</v>
      </c>
    </row>
    <row r="32" spans="3:67" ht="12.75">
      <c r="C32" s="13">
        <f t="shared" si="6"/>
        <v>0</v>
      </c>
      <c r="J32" s="15">
        <f t="shared" si="7"/>
        <v>0</v>
      </c>
      <c r="K32" s="27">
        <f t="shared" si="8"/>
        <v>0</v>
      </c>
      <c r="M32" s="16">
        <f t="shared" si="9"/>
        <v>0</v>
      </c>
      <c r="N32" s="16">
        <f t="shared" si="10"/>
        <v>0</v>
      </c>
      <c r="O32" s="16">
        <f t="shared" si="11"/>
        <v>0</v>
      </c>
      <c r="P32" s="17">
        <f t="shared" si="12"/>
        <v>0</v>
      </c>
      <c r="Q32">
        <f t="shared" si="12"/>
        <v>0</v>
      </c>
      <c r="R32">
        <f t="shared" si="13"/>
        <v>0</v>
      </c>
      <c r="S32">
        <f t="shared" si="14"/>
        <v>0</v>
      </c>
      <c r="U32" s="16">
        <f t="shared" si="15"/>
        <v>0</v>
      </c>
      <c r="V32" s="16">
        <f t="shared" si="16"/>
        <v>0</v>
      </c>
      <c r="W32" s="16">
        <f t="shared" si="17"/>
        <v>0</v>
      </c>
      <c r="X32" s="17">
        <f t="shared" si="45"/>
        <v>0</v>
      </c>
      <c r="Y32">
        <f t="shared" si="45"/>
        <v>0</v>
      </c>
      <c r="Z32">
        <f t="shared" si="18"/>
        <v>0</v>
      </c>
      <c r="AA32">
        <f t="shared" si="19"/>
        <v>0</v>
      </c>
      <c r="AC32" s="16">
        <f t="shared" si="20"/>
        <v>0</v>
      </c>
      <c r="AD32" s="16">
        <f t="shared" si="21"/>
        <v>0</v>
      </c>
      <c r="AE32" s="16">
        <f t="shared" si="22"/>
        <v>0</v>
      </c>
      <c r="AF32" s="17">
        <f t="shared" si="46"/>
        <v>0</v>
      </c>
      <c r="AG32">
        <f t="shared" si="46"/>
        <v>0</v>
      </c>
      <c r="AH32">
        <f t="shared" si="23"/>
        <v>0</v>
      </c>
      <c r="AI32">
        <f t="shared" si="24"/>
        <v>0</v>
      </c>
      <c r="AK32" s="16">
        <f t="shared" si="25"/>
        <v>0</v>
      </c>
      <c r="AL32" s="16">
        <f t="shared" si="26"/>
        <v>0</v>
      </c>
      <c r="AM32" s="16">
        <f t="shared" si="27"/>
        <v>0</v>
      </c>
      <c r="AN32" s="17">
        <f t="shared" si="47"/>
        <v>0</v>
      </c>
      <c r="AO32">
        <f t="shared" si="47"/>
        <v>0</v>
      </c>
      <c r="AP32">
        <f t="shared" si="28"/>
        <v>0</v>
      </c>
      <c r="AQ32">
        <f t="shared" si="29"/>
        <v>0</v>
      </c>
      <c r="AS32" s="16">
        <f t="shared" si="30"/>
        <v>0</v>
      </c>
      <c r="AT32" s="16">
        <f t="shared" si="31"/>
        <v>0</v>
      </c>
      <c r="AU32" s="16">
        <f t="shared" si="32"/>
        <v>0</v>
      </c>
      <c r="AV32" s="17">
        <f t="shared" si="48"/>
        <v>0</v>
      </c>
      <c r="AW32">
        <f t="shared" si="48"/>
        <v>0</v>
      </c>
      <c r="AX32">
        <f t="shared" si="33"/>
        <v>0</v>
      </c>
      <c r="AY32">
        <f t="shared" si="34"/>
        <v>0</v>
      </c>
      <c r="BA32" s="16">
        <f t="shared" si="35"/>
        <v>0</v>
      </c>
      <c r="BB32" s="16">
        <f t="shared" si="36"/>
        <v>0</v>
      </c>
      <c r="BC32" s="16">
        <f t="shared" si="37"/>
        <v>0</v>
      </c>
      <c r="BD32" s="17">
        <f t="shared" si="49"/>
        <v>0</v>
      </c>
      <c r="BE32">
        <f t="shared" si="49"/>
        <v>0</v>
      </c>
      <c r="BF32">
        <f t="shared" si="38"/>
        <v>0</v>
      </c>
      <c r="BG32">
        <f t="shared" si="39"/>
        <v>0</v>
      </c>
      <c r="BI32" s="16">
        <f t="shared" si="40"/>
        <v>0</v>
      </c>
      <c r="BJ32" s="16">
        <f t="shared" si="41"/>
        <v>0</v>
      </c>
      <c r="BK32" s="16">
        <f t="shared" si="42"/>
        <v>0</v>
      </c>
      <c r="BL32" s="17">
        <f t="shared" si="50"/>
        <v>0</v>
      </c>
      <c r="BM32">
        <f t="shared" si="50"/>
        <v>0</v>
      </c>
      <c r="BN32">
        <f t="shared" si="43"/>
        <v>0</v>
      </c>
      <c r="BO32">
        <f t="shared" si="44"/>
        <v>0</v>
      </c>
    </row>
    <row r="33" spans="3:67" ht="12.75">
      <c r="C33" s="13">
        <f t="shared" si="6"/>
        <v>0</v>
      </c>
      <c r="J33" s="15">
        <f t="shared" si="7"/>
        <v>0</v>
      </c>
      <c r="K33" s="27">
        <f t="shared" si="8"/>
        <v>0</v>
      </c>
      <c r="L33" s="18" t="s">
        <v>37</v>
      </c>
      <c r="M33" s="16">
        <f t="shared" si="9"/>
        <v>0</v>
      </c>
      <c r="N33" s="16">
        <f t="shared" si="10"/>
        <v>0</v>
      </c>
      <c r="O33" s="16">
        <f t="shared" si="11"/>
        <v>0</v>
      </c>
      <c r="P33" s="17">
        <f t="shared" si="12"/>
        <v>0</v>
      </c>
      <c r="Q33">
        <f t="shared" si="12"/>
        <v>0</v>
      </c>
      <c r="R33">
        <f t="shared" si="13"/>
        <v>0</v>
      </c>
      <c r="S33">
        <f t="shared" si="14"/>
        <v>0</v>
      </c>
      <c r="T33" s="18" t="s">
        <v>37</v>
      </c>
      <c r="U33" s="16">
        <f t="shared" si="15"/>
        <v>0</v>
      </c>
      <c r="V33" s="16">
        <f t="shared" si="16"/>
        <v>0</v>
      </c>
      <c r="W33" s="16">
        <f t="shared" si="17"/>
        <v>0</v>
      </c>
      <c r="X33" s="17">
        <f t="shared" si="45"/>
        <v>0</v>
      </c>
      <c r="Y33">
        <f t="shared" si="45"/>
        <v>0</v>
      </c>
      <c r="Z33">
        <f t="shared" si="18"/>
        <v>0</v>
      </c>
      <c r="AA33">
        <f t="shared" si="19"/>
        <v>0</v>
      </c>
      <c r="AB33" s="18" t="s">
        <v>37</v>
      </c>
      <c r="AC33" s="16">
        <f t="shared" si="20"/>
        <v>0</v>
      </c>
      <c r="AD33" s="16">
        <f t="shared" si="21"/>
        <v>0</v>
      </c>
      <c r="AE33" s="16">
        <f t="shared" si="22"/>
        <v>0</v>
      </c>
      <c r="AF33" s="17">
        <f t="shared" si="46"/>
        <v>0</v>
      </c>
      <c r="AG33">
        <f t="shared" si="46"/>
        <v>0</v>
      </c>
      <c r="AH33">
        <f t="shared" si="23"/>
        <v>0</v>
      </c>
      <c r="AI33">
        <f t="shared" si="24"/>
        <v>0</v>
      </c>
      <c r="AJ33" s="18" t="s">
        <v>37</v>
      </c>
      <c r="AK33" s="16">
        <f t="shared" si="25"/>
        <v>0</v>
      </c>
      <c r="AL33" s="16">
        <f t="shared" si="26"/>
        <v>0</v>
      </c>
      <c r="AM33" s="16">
        <f t="shared" si="27"/>
        <v>0</v>
      </c>
      <c r="AN33" s="17">
        <f t="shared" si="47"/>
        <v>0</v>
      </c>
      <c r="AO33">
        <f t="shared" si="47"/>
        <v>0</v>
      </c>
      <c r="AP33">
        <f t="shared" si="28"/>
        <v>0</v>
      </c>
      <c r="AQ33">
        <f t="shared" si="29"/>
        <v>0</v>
      </c>
      <c r="AR33" s="18" t="s">
        <v>37</v>
      </c>
      <c r="AS33" s="16">
        <f t="shared" si="30"/>
        <v>0</v>
      </c>
      <c r="AT33" s="16">
        <f t="shared" si="31"/>
        <v>0</v>
      </c>
      <c r="AU33" s="16">
        <f t="shared" si="32"/>
        <v>0</v>
      </c>
      <c r="AV33" s="17">
        <f t="shared" si="48"/>
        <v>0</v>
      </c>
      <c r="AW33">
        <f t="shared" si="48"/>
        <v>0</v>
      </c>
      <c r="AX33">
        <f t="shared" si="33"/>
        <v>0</v>
      </c>
      <c r="AY33">
        <f t="shared" si="34"/>
        <v>0</v>
      </c>
      <c r="AZ33" s="18" t="s">
        <v>37</v>
      </c>
      <c r="BA33" s="16">
        <f t="shared" si="35"/>
        <v>0</v>
      </c>
      <c r="BB33" s="16">
        <f t="shared" si="36"/>
        <v>0</v>
      </c>
      <c r="BC33" s="16">
        <f t="shared" si="37"/>
        <v>0</v>
      </c>
      <c r="BD33" s="17">
        <f t="shared" si="49"/>
        <v>0</v>
      </c>
      <c r="BE33">
        <f t="shared" si="49"/>
        <v>0</v>
      </c>
      <c r="BF33">
        <f t="shared" si="38"/>
        <v>0</v>
      </c>
      <c r="BG33">
        <f t="shared" si="39"/>
        <v>0</v>
      </c>
      <c r="BH33" s="18" t="s">
        <v>37</v>
      </c>
      <c r="BI33" s="16">
        <f t="shared" si="40"/>
        <v>0</v>
      </c>
      <c r="BJ33" s="16">
        <f t="shared" si="41"/>
        <v>0</v>
      </c>
      <c r="BK33" s="16">
        <f t="shared" si="42"/>
        <v>0</v>
      </c>
      <c r="BL33" s="17">
        <f t="shared" si="50"/>
        <v>0</v>
      </c>
      <c r="BM33">
        <f t="shared" si="50"/>
        <v>0</v>
      </c>
      <c r="BN33">
        <f t="shared" si="43"/>
        <v>0</v>
      </c>
      <c r="BO33">
        <f t="shared" si="44"/>
        <v>0</v>
      </c>
    </row>
    <row r="34" spans="3:67" ht="12.75">
      <c r="C34" s="13">
        <f t="shared" si="6"/>
        <v>0</v>
      </c>
      <c r="J34" s="15">
        <f t="shared" si="7"/>
        <v>0</v>
      </c>
      <c r="K34" s="27">
        <f t="shared" si="8"/>
        <v>0</v>
      </c>
      <c r="L34" s="18">
        <f>I24</f>
        <v>29.345986602109175</v>
      </c>
      <c r="M34" s="16">
        <f t="shared" si="9"/>
        <v>0</v>
      </c>
      <c r="N34" s="16">
        <f t="shared" si="10"/>
        <v>0</v>
      </c>
      <c r="O34" s="16">
        <f t="shared" si="11"/>
        <v>0</v>
      </c>
      <c r="P34" s="17">
        <f t="shared" si="12"/>
        <v>0</v>
      </c>
      <c r="Q34">
        <f t="shared" si="12"/>
        <v>0</v>
      </c>
      <c r="R34">
        <f t="shared" si="13"/>
        <v>0</v>
      </c>
      <c r="S34">
        <f t="shared" si="14"/>
        <v>0</v>
      </c>
      <c r="T34" s="18">
        <f>L37</f>
        <v>29.345986602109175</v>
      </c>
      <c r="U34" s="16">
        <f t="shared" si="15"/>
        <v>0</v>
      </c>
      <c r="V34" s="16">
        <f t="shared" si="16"/>
        <v>0</v>
      </c>
      <c r="W34" s="16">
        <f t="shared" si="17"/>
        <v>0</v>
      </c>
      <c r="X34" s="17">
        <f t="shared" si="45"/>
        <v>0</v>
      </c>
      <c r="Y34">
        <f t="shared" si="45"/>
        <v>0</v>
      </c>
      <c r="Z34">
        <f t="shared" si="18"/>
        <v>0</v>
      </c>
      <c r="AA34">
        <f t="shared" si="19"/>
        <v>0</v>
      </c>
      <c r="AB34" s="18">
        <f>T37</f>
        <v>15.747120083864235</v>
      </c>
      <c r="AC34" s="16">
        <f t="shared" si="20"/>
        <v>0</v>
      </c>
      <c r="AD34" s="16">
        <f t="shared" si="21"/>
        <v>0</v>
      </c>
      <c r="AE34" s="16">
        <f t="shared" si="22"/>
        <v>0</v>
      </c>
      <c r="AF34" s="17">
        <f t="shared" si="46"/>
        <v>0</v>
      </c>
      <c r="AG34">
        <f t="shared" si="46"/>
        <v>0</v>
      </c>
      <c r="AH34">
        <f t="shared" si="23"/>
        <v>0</v>
      </c>
      <c r="AI34">
        <f t="shared" si="24"/>
        <v>0</v>
      </c>
      <c r="AJ34" s="18">
        <f>AB37</f>
        <v>13.991053957221077</v>
      </c>
      <c r="AK34" s="16">
        <f t="shared" si="25"/>
        <v>0</v>
      </c>
      <c r="AL34" s="16">
        <f t="shared" si="26"/>
        <v>0</v>
      </c>
      <c r="AM34" s="16">
        <f t="shared" si="27"/>
        <v>0</v>
      </c>
      <c r="AN34" s="17">
        <f t="shared" si="47"/>
        <v>0</v>
      </c>
      <c r="AO34">
        <f t="shared" si="47"/>
        <v>0</v>
      </c>
      <c r="AP34">
        <f t="shared" si="28"/>
        <v>0</v>
      </c>
      <c r="AQ34">
        <f t="shared" si="29"/>
        <v>0</v>
      </c>
      <c r="AR34" s="18">
        <f>AJ37</f>
        <v>13.998775547016344</v>
      </c>
      <c r="AS34" s="16">
        <f t="shared" si="30"/>
        <v>0</v>
      </c>
      <c r="AT34" s="16">
        <f t="shared" si="31"/>
        <v>0</v>
      </c>
      <c r="AU34" s="16">
        <f t="shared" si="32"/>
        <v>0</v>
      </c>
      <c r="AV34" s="17">
        <f t="shared" si="48"/>
        <v>0</v>
      </c>
      <c r="AW34">
        <f t="shared" si="48"/>
        <v>0</v>
      </c>
      <c r="AX34">
        <f t="shared" si="33"/>
        <v>0</v>
      </c>
      <c r="AY34">
        <f t="shared" si="34"/>
        <v>0</v>
      </c>
      <c r="AZ34" s="18">
        <f>AR37</f>
        <v>13.99956505971021</v>
      </c>
      <c r="BA34" s="16">
        <f t="shared" si="35"/>
        <v>0</v>
      </c>
      <c r="BB34" s="16">
        <f t="shared" si="36"/>
        <v>0</v>
      </c>
      <c r="BC34" s="16">
        <f t="shared" si="37"/>
        <v>0</v>
      </c>
      <c r="BD34" s="17">
        <f t="shared" si="49"/>
        <v>0</v>
      </c>
      <c r="BE34">
        <f t="shared" si="49"/>
        <v>0</v>
      </c>
      <c r="BF34">
        <f t="shared" si="38"/>
        <v>0</v>
      </c>
      <c r="BG34">
        <f t="shared" si="39"/>
        <v>0</v>
      </c>
      <c r="BH34" s="18">
        <f>AZ37</f>
        <v>13.99998839660796</v>
      </c>
      <c r="BI34" s="16">
        <f t="shared" si="40"/>
        <v>0</v>
      </c>
      <c r="BJ34" s="16">
        <f t="shared" si="41"/>
        <v>0</v>
      </c>
      <c r="BK34" s="16">
        <f t="shared" si="42"/>
        <v>0</v>
      </c>
      <c r="BL34" s="17">
        <f t="shared" si="50"/>
        <v>0</v>
      </c>
      <c r="BM34">
        <f t="shared" si="50"/>
        <v>0</v>
      </c>
      <c r="BN34">
        <f t="shared" si="43"/>
        <v>0</v>
      </c>
      <c r="BO34">
        <f t="shared" si="44"/>
        <v>0</v>
      </c>
    </row>
    <row r="35" spans="3:67" ht="12.75">
      <c r="C35" s="13">
        <f t="shared" si="6"/>
        <v>0</v>
      </c>
      <c r="J35" s="15">
        <f t="shared" si="7"/>
        <v>0</v>
      </c>
      <c r="K35" s="27">
        <f t="shared" si="8"/>
        <v>0</v>
      </c>
      <c r="M35" s="16">
        <f t="shared" si="9"/>
        <v>0</v>
      </c>
      <c r="N35" s="16">
        <f t="shared" si="10"/>
        <v>0</v>
      </c>
      <c r="O35" s="16">
        <f t="shared" si="11"/>
        <v>0</v>
      </c>
      <c r="P35" s="17">
        <f t="shared" si="12"/>
        <v>0</v>
      </c>
      <c r="Q35">
        <f t="shared" si="12"/>
        <v>0</v>
      </c>
      <c r="R35">
        <f t="shared" si="13"/>
        <v>0</v>
      </c>
      <c r="S35">
        <f t="shared" si="14"/>
        <v>0</v>
      </c>
      <c r="U35" s="16">
        <f t="shared" si="15"/>
        <v>0</v>
      </c>
      <c r="V35" s="16">
        <f t="shared" si="16"/>
        <v>0</v>
      </c>
      <c r="W35" s="16">
        <f t="shared" si="17"/>
        <v>0</v>
      </c>
      <c r="X35" s="17">
        <f t="shared" si="45"/>
        <v>0</v>
      </c>
      <c r="Y35">
        <f t="shared" si="45"/>
        <v>0</v>
      </c>
      <c r="Z35">
        <f t="shared" si="18"/>
        <v>0</v>
      </c>
      <c r="AA35">
        <f t="shared" si="19"/>
        <v>0</v>
      </c>
      <c r="AC35" s="16">
        <f t="shared" si="20"/>
        <v>0</v>
      </c>
      <c r="AD35" s="16">
        <f t="shared" si="21"/>
        <v>0</v>
      </c>
      <c r="AE35" s="16">
        <f t="shared" si="22"/>
        <v>0</v>
      </c>
      <c r="AF35" s="17">
        <f t="shared" si="46"/>
        <v>0</v>
      </c>
      <c r="AG35">
        <f t="shared" si="46"/>
        <v>0</v>
      </c>
      <c r="AH35">
        <f t="shared" si="23"/>
        <v>0</v>
      </c>
      <c r="AI35">
        <f t="shared" si="24"/>
        <v>0</v>
      </c>
      <c r="AK35" s="16">
        <f t="shared" si="25"/>
        <v>0</v>
      </c>
      <c r="AL35" s="16">
        <f t="shared" si="26"/>
        <v>0</v>
      </c>
      <c r="AM35" s="16">
        <f t="shared" si="27"/>
        <v>0</v>
      </c>
      <c r="AN35" s="17">
        <f t="shared" si="47"/>
        <v>0</v>
      </c>
      <c r="AO35">
        <f t="shared" si="47"/>
        <v>0</v>
      </c>
      <c r="AP35">
        <f t="shared" si="28"/>
        <v>0</v>
      </c>
      <c r="AQ35">
        <f t="shared" si="29"/>
        <v>0</v>
      </c>
      <c r="AS35" s="16">
        <f t="shared" si="30"/>
        <v>0</v>
      </c>
      <c r="AT35" s="16">
        <f t="shared" si="31"/>
        <v>0</v>
      </c>
      <c r="AU35" s="16">
        <f t="shared" si="32"/>
        <v>0</v>
      </c>
      <c r="AV35" s="17">
        <f t="shared" si="48"/>
        <v>0</v>
      </c>
      <c r="AW35">
        <f t="shared" si="48"/>
        <v>0</v>
      </c>
      <c r="AX35">
        <f t="shared" si="33"/>
        <v>0</v>
      </c>
      <c r="AY35">
        <f t="shared" si="34"/>
        <v>0</v>
      </c>
      <c r="BA35" s="16">
        <f t="shared" si="35"/>
        <v>0</v>
      </c>
      <c r="BB35" s="16">
        <f t="shared" si="36"/>
        <v>0</v>
      </c>
      <c r="BC35" s="16">
        <f t="shared" si="37"/>
        <v>0</v>
      </c>
      <c r="BD35" s="17">
        <f t="shared" si="49"/>
        <v>0</v>
      </c>
      <c r="BE35">
        <f t="shared" si="49"/>
        <v>0</v>
      </c>
      <c r="BF35">
        <f t="shared" si="38"/>
        <v>0</v>
      </c>
      <c r="BG35">
        <f t="shared" si="39"/>
        <v>0</v>
      </c>
      <c r="BI35" s="16">
        <f t="shared" si="40"/>
        <v>0</v>
      </c>
      <c r="BJ35" s="16">
        <f t="shared" si="41"/>
        <v>0</v>
      </c>
      <c r="BK35" s="16">
        <f t="shared" si="42"/>
        <v>0</v>
      </c>
      <c r="BL35" s="17">
        <f t="shared" si="50"/>
        <v>0</v>
      </c>
      <c r="BM35">
        <f t="shared" si="50"/>
        <v>0</v>
      </c>
      <c r="BN35">
        <f t="shared" si="43"/>
        <v>0</v>
      </c>
      <c r="BO35">
        <f t="shared" si="44"/>
        <v>0</v>
      </c>
    </row>
    <row r="36" spans="3:67" ht="12.75">
      <c r="C36" s="13">
        <f t="shared" si="6"/>
        <v>0</v>
      </c>
      <c r="J36" s="15">
        <f t="shared" si="7"/>
        <v>0</v>
      </c>
      <c r="K36" s="27">
        <f t="shared" si="8"/>
        <v>0</v>
      </c>
      <c r="L36" s="18" t="s">
        <v>38</v>
      </c>
      <c r="M36" s="16">
        <f t="shared" si="9"/>
        <v>0</v>
      </c>
      <c r="N36" s="16">
        <f t="shared" si="10"/>
        <v>0</v>
      </c>
      <c r="O36" s="16">
        <f t="shared" si="11"/>
        <v>0</v>
      </c>
      <c r="P36" s="17">
        <f t="shared" si="12"/>
        <v>0</v>
      </c>
      <c r="Q36">
        <f t="shared" si="12"/>
        <v>0</v>
      </c>
      <c r="R36">
        <f t="shared" si="13"/>
        <v>0</v>
      </c>
      <c r="S36">
        <f t="shared" si="14"/>
        <v>0</v>
      </c>
      <c r="T36" s="18" t="s">
        <v>38</v>
      </c>
      <c r="U36" s="16">
        <f t="shared" si="15"/>
        <v>0</v>
      </c>
      <c r="V36" s="16">
        <f t="shared" si="16"/>
        <v>0</v>
      </c>
      <c r="W36" s="16">
        <f t="shared" si="17"/>
        <v>0</v>
      </c>
      <c r="X36" s="17">
        <f t="shared" si="45"/>
        <v>0</v>
      </c>
      <c r="Y36">
        <f t="shared" si="45"/>
        <v>0</v>
      </c>
      <c r="Z36">
        <f t="shared" si="18"/>
        <v>0</v>
      </c>
      <c r="AA36">
        <f t="shared" si="19"/>
        <v>0</v>
      </c>
      <c r="AB36" s="18" t="s">
        <v>38</v>
      </c>
      <c r="AC36" s="16">
        <f t="shared" si="20"/>
        <v>0</v>
      </c>
      <c r="AD36" s="16">
        <f t="shared" si="21"/>
        <v>0</v>
      </c>
      <c r="AE36" s="16">
        <f t="shared" si="22"/>
        <v>0</v>
      </c>
      <c r="AF36" s="17">
        <f t="shared" si="46"/>
        <v>0</v>
      </c>
      <c r="AG36">
        <f t="shared" si="46"/>
        <v>0</v>
      </c>
      <c r="AH36">
        <f t="shared" si="23"/>
        <v>0</v>
      </c>
      <c r="AI36">
        <f t="shared" si="24"/>
        <v>0</v>
      </c>
      <c r="AJ36" s="18" t="s">
        <v>38</v>
      </c>
      <c r="AK36" s="16">
        <f t="shared" si="25"/>
        <v>0</v>
      </c>
      <c r="AL36" s="16">
        <f t="shared" si="26"/>
        <v>0</v>
      </c>
      <c r="AM36" s="16">
        <f t="shared" si="27"/>
        <v>0</v>
      </c>
      <c r="AN36" s="17">
        <f t="shared" si="47"/>
        <v>0</v>
      </c>
      <c r="AO36">
        <f t="shared" si="47"/>
        <v>0</v>
      </c>
      <c r="AP36">
        <f t="shared" si="28"/>
        <v>0</v>
      </c>
      <c r="AQ36">
        <f t="shared" si="29"/>
        <v>0</v>
      </c>
      <c r="AR36" s="18" t="s">
        <v>38</v>
      </c>
      <c r="AS36" s="16">
        <f t="shared" si="30"/>
        <v>0</v>
      </c>
      <c r="AT36" s="16">
        <f t="shared" si="31"/>
        <v>0</v>
      </c>
      <c r="AU36" s="16">
        <f t="shared" si="32"/>
        <v>0</v>
      </c>
      <c r="AV36" s="17">
        <f t="shared" si="48"/>
        <v>0</v>
      </c>
      <c r="AW36">
        <f t="shared" si="48"/>
        <v>0</v>
      </c>
      <c r="AX36">
        <f t="shared" si="33"/>
        <v>0</v>
      </c>
      <c r="AY36">
        <f t="shared" si="34"/>
        <v>0</v>
      </c>
      <c r="AZ36" s="18" t="s">
        <v>38</v>
      </c>
      <c r="BA36" s="16">
        <f t="shared" si="35"/>
        <v>0</v>
      </c>
      <c r="BB36" s="16">
        <f t="shared" si="36"/>
        <v>0</v>
      </c>
      <c r="BC36" s="16">
        <f t="shared" si="37"/>
        <v>0</v>
      </c>
      <c r="BD36" s="17">
        <f t="shared" si="49"/>
        <v>0</v>
      </c>
      <c r="BE36">
        <f t="shared" si="49"/>
        <v>0</v>
      </c>
      <c r="BF36">
        <f t="shared" si="38"/>
        <v>0</v>
      </c>
      <c r="BG36">
        <f t="shared" si="39"/>
        <v>0</v>
      </c>
      <c r="BH36" s="18" t="s">
        <v>38</v>
      </c>
      <c r="BI36" s="16">
        <f t="shared" si="40"/>
        <v>0</v>
      </c>
      <c r="BJ36" s="16">
        <f t="shared" si="41"/>
        <v>0</v>
      </c>
      <c r="BK36" s="16">
        <f t="shared" si="42"/>
        <v>0</v>
      </c>
      <c r="BL36" s="17">
        <f t="shared" si="50"/>
        <v>0</v>
      </c>
      <c r="BM36">
        <f t="shared" si="50"/>
        <v>0</v>
      </c>
      <c r="BN36">
        <f t="shared" si="43"/>
        <v>0</v>
      </c>
      <c r="BO36">
        <f t="shared" si="44"/>
        <v>0</v>
      </c>
    </row>
    <row r="37" spans="3:67" ht="12.75">
      <c r="C37" s="13">
        <f t="shared" si="6"/>
        <v>0</v>
      </c>
      <c r="J37" s="15">
        <f t="shared" si="7"/>
        <v>0</v>
      </c>
      <c r="K37" s="27">
        <f t="shared" si="8"/>
        <v>0</v>
      </c>
      <c r="L37" s="18">
        <f>I24</f>
        <v>29.345986602109175</v>
      </c>
      <c r="M37" s="16">
        <f t="shared" si="9"/>
        <v>0</v>
      </c>
      <c r="N37" s="16">
        <f t="shared" si="10"/>
        <v>0</v>
      </c>
      <c r="O37" s="16">
        <f t="shared" si="11"/>
        <v>0</v>
      </c>
      <c r="P37" s="17">
        <f t="shared" si="12"/>
        <v>0</v>
      </c>
      <c r="Q37">
        <f t="shared" si="12"/>
        <v>0</v>
      </c>
      <c r="R37">
        <f t="shared" si="13"/>
        <v>0</v>
      </c>
      <c r="S37">
        <f t="shared" si="14"/>
        <v>0</v>
      </c>
      <c r="T37" s="18">
        <f>$I$21*T28+T31</f>
        <v>15.747120083864235</v>
      </c>
      <c r="U37" s="16">
        <f t="shared" si="15"/>
        <v>0</v>
      </c>
      <c r="V37" s="16">
        <f t="shared" si="16"/>
        <v>0</v>
      </c>
      <c r="W37" s="16">
        <f t="shared" si="17"/>
        <v>0</v>
      </c>
      <c r="X37" s="17">
        <f t="shared" si="45"/>
        <v>0</v>
      </c>
      <c r="Y37">
        <f t="shared" si="45"/>
        <v>0</v>
      </c>
      <c r="Z37">
        <f t="shared" si="18"/>
        <v>0</v>
      </c>
      <c r="AA37">
        <f t="shared" si="19"/>
        <v>0</v>
      </c>
      <c r="AB37" s="18">
        <f>$I$21*AB28+AB31</f>
        <v>13.991053957221077</v>
      </c>
      <c r="AC37" s="16">
        <f t="shared" si="20"/>
        <v>0</v>
      </c>
      <c r="AD37" s="16">
        <f t="shared" si="21"/>
        <v>0</v>
      </c>
      <c r="AE37" s="16">
        <f t="shared" si="22"/>
        <v>0</v>
      </c>
      <c r="AF37" s="17">
        <f t="shared" si="46"/>
        <v>0</v>
      </c>
      <c r="AG37">
        <f t="shared" si="46"/>
        <v>0</v>
      </c>
      <c r="AH37">
        <f t="shared" si="23"/>
        <v>0</v>
      </c>
      <c r="AI37">
        <f t="shared" si="24"/>
        <v>0</v>
      </c>
      <c r="AJ37" s="18">
        <f>$I$21*AJ28+AJ31</f>
        <v>13.998775547016344</v>
      </c>
      <c r="AK37" s="16">
        <f t="shared" si="25"/>
        <v>0</v>
      </c>
      <c r="AL37" s="16">
        <f t="shared" si="26"/>
        <v>0</v>
      </c>
      <c r="AM37" s="16">
        <f t="shared" si="27"/>
        <v>0</v>
      </c>
      <c r="AN37" s="17">
        <f t="shared" si="47"/>
        <v>0</v>
      </c>
      <c r="AO37">
        <f t="shared" si="47"/>
        <v>0</v>
      </c>
      <c r="AP37">
        <f t="shared" si="28"/>
        <v>0</v>
      </c>
      <c r="AQ37">
        <f t="shared" si="29"/>
        <v>0</v>
      </c>
      <c r="AR37" s="18">
        <f>$I$21*AR28+AR31</f>
        <v>13.99956505971021</v>
      </c>
      <c r="AS37" s="16">
        <f t="shared" si="30"/>
        <v>0</v>
      </c>
      <c r="AT37" s="16">
        <f t="shared" si="31"/>
        <v>0</v>
      </c>
      <c r="AU37" s="16">
        <f t="shared" si="32"/>
        <v>0</v>
      </c>
      <c r="AV37" s="17">
        <f t="shared" si="48"/>
        <v>0</v>
      </c>
      <c r="AW37">
        <f t="shared" si="48"/>
        <v>0</v>
      </c>
      <c r="AX37">
        <f t="shared" si="33"/>
        <v>0</v>
      </c>
      <c r="AY37">
        <f t="shared" si="34"/>
        <v>0</v>
      </c>
      <c r="AZ37" s="18">
        <f>$I$21*AZ28+AZ31</f>
        <v>13.99998839660796</v>
      </c>
      <c r="BA37" s="16">
        <f t="shared" si="35"/>
        <v>0</v>
      </c>
      <c r="BB37" s="16">
        <f t="shared" si="36"/>
        <v>0</v>
      </c>
      <c r="BC37" s="16">
        <f t="shared" si="37"/>
        <v>0</v>
      </c>
      <c r="BD37" s="17">
        <f t="shared" si="49"/>
        <v>0</v>
      </c>
      <c r="BE37">
        <f t="shared" si="49"/>
        <v>0</v>
      </c>
      <c r="BF37">
        <f t="shared" si="38"/>
        <v>0</v>
      </c>
      <c r="BG37">
        <f t="shared" si="39"/>
        <v>0</v>
      </c>
      <c r="BH37" s="18">
        <f>$I$21*BH28+BH31</f>
        <v>13.999986663818502</v>
      </c>
      <c r="BI37" s="16">
        <f t="shared" si="40"/>
        <v>0</v>
      </c>
      <c r="BJ37" s="16">
        <f t="shared" si="41"/>
        <v>0</v>
      </c>
      <c r="BK37" s="16">
        <f t="shared" si="42"/>
        <v>0</v>
      </c>
      <c r="BL37" s="17">
        <f t="shared" si="50"/>
        <v>0</v>
      </c>
      <c r="BM37">
        <f t="shared" si="50"/>
        <v>0</v>
      </c>
      <c r="BN37">
        <f t="shared" si="43"/>
        <v>0</v>
      </c>
      <c r="BO37">
        <f t="shared" si="44"/>
        <v>0</v>
      </c>
    </row>
    <row r="38" spans="3:67" ht="12.75">
      <c r="C38" s="13">
        <f t="shared" si="6"/>
        <v>0</v>
      </c>
      <c r="J38" s="15">
        <f t="shared" si="7"/>
        <v>0</v>
      </c>
      <c r="K38" s="27">
        <f t="shared" si="8"/>
        <v>0</v>
      </c>
      <c r="M38" s="16">
        <f t="shared" si="9"/>
        <v>0</v>
      </c>
      <c r="N38" s="16">
        <f t="shared" si="10"/>
        <v>0</v>
      </c>
      <c r="O38" s="16">
        <f t="shared" si="11"/>
        <v>0</v>
      </c>
      <c r="P38" s="17">
        <f t="shared" si="12"/>
        <v>0</v>
      </c>
      <c r="Q38">
        <f t="shared" si="12"/>
        <v>0</v>
      </c>
      <c r="R38">
        <f t="shared" si="13"/>
        <v>0</v>
      </c>
      <c r="S38">
        <f t="shared" si="14"/>
        <v>0</v>
      </c>
      <c r="U38" s="16">
        <f t="shared" si="15"/>
        <v>0</v>
      </c>
      <c r="V38" s="16">
        <f t="shared" si="16"/>
        <v>0</v>
      </c>
      <c r="W38" s="16">
        <f t="shared" si="17"/>
        <v>0</v>
      </c>
      <c r="X38" s="17">
        <f t="shared" si="45"/>
        <v>0</v>
      </c>
      <c r="Y38">
        <f t="shared" si="45"/>
        <v>0</v>
      </c>
      <c r="Z38">
        <f t="shared" si="18"/>
        <v>0</v>
      </c>
      <c r="AA38">
        <f t="shared" si="19"/>
        <v>0</v>
      </c>
      <c r="AC38" s="16">
        <f t="shared" si="20"/>
        <v>0</v>
      </c>
      <c r="AD38" s="16">
        <f t="shared" si="21"/>
        <v>0</v>
      </c>
      <c r="AE38" s="16">
        <f t="shared" si="22"/>
        <v>0</v>
      </c>
      <c r="AF38" s="17">
        <f t="shared" si="46"/>
        <v>0</v>
      </c>
      <c r="AG38">
        <f t="shared" si="46"/>
        <v>0</v>
      </c>
      <c r="AH38">
        <f t="shared" si="23"/>
        <v>0</v>
      </c>
      <c r="AI38">
        <f t="shared" si="24"/>
        <v>0</v>
      </c>
      <c r="AK38" s="16">
        <f t="shared" si="25"/>
        <v>0</v>
      </c>
      <c r="AL38" s="16">
        <f t="shared" si="26"/>
        <v>0</v>
      </c>
      <c r="AM38" s="16">
        <f t="shared" si="27"/>
        <v>0</v>
      </c>
      <c r="AN38" s="17">
        <f t="shared" si="47"/>
        <v>0</v>
      </c>
      <c r="AO38">
        <f t="shared" si="47"/>
        <v>0</v>
      </c>
      <c r="AP38">
        <f t="shared" si="28"/>
        <v>0</v>
      </c>
      <c r="AQ38">
        <f t="shared" si="29"/>
        <v>0</v>
      </c>
      <c r="AS38" s="16">
        <f t="shared" si="30"/>
        <v>0</v>
      </c>
      <c r="AT38" s="16">
        <f t="shared" si="31"/>
        <v>0</v>
      </c>
      <c r="AU38" s="16">
        <f t="shared" si="32"/>
        <v>0</v>
      </c>
      <c r="AV38" s="17">
        <f t="shared" si="48"/>
        <v>0</v>
      </c>
      <c r="AW38">
        <f t="shared" si="48"/>
        <v>0</v>
      </c>
      <c r="AX38">
        <f t="shared" si="33"/>
        <v>0</v>
      </c>
      <c r="AY38">
        <f t="shared" si="34"/>
        <v>0</v>
      </c>
      <c r="BA38" s="16">
        <f t="shared" si="35"/>
        <v>0</v>
      </c>
      <c r="BB38" s="16">
        <f t="shared" si="36"/>
        <v>0</v>
      </c>
      <c r="BC38" s="16">
        <f t="shared" si="37"/>
        <v>0</v>
      </c>
      <c r="BD38" s="17">
        <f t="shared" si="49"/>
        <v>0</v>
      </c>
      <c r="BE38">
        <f t="shared" si="49"/>
        <v>0</v>
      </c>
      <c r="BF38">
        <f t="shared" si="38"/>
        <v>0</v>
      </c>
      <c r="BG38">
        <f t="shared" si="39"/>
        <v>0</v>
      </c>
      <c r="BI38" s="16">
        <f t="shared" si="40"/>
        <v>0</v>
      </c>
      <c r="BJ38" s="16">
        <f t="shared" si="41"/>
        <v>0</v>
      </c>
      <c r="BK38" s="16">
        <f t="shared" si="42"/>
        <v>0</v>
      </c>
      <c r="BL38" s="17">
        <f t="shared" si="50"/>
        <v>0</v>
      </c>
      <c r="BM38">
        <f t="shared" si="50"/>
        <v>0</v>
      </c>
      <c r="BN38">
        <f t="shared" si="43"/>
        <v>0</v>
      </c>
      <c r="BO38">
        <f t="shared" si="44"/>
        <v>0</v>
      </c>
    </row>
    <row r="39" spans="3:67" ht="12.75">
      <c r="C39" s="13">
        <f t="shared" si="6"/>
        <v>0</v>
      </c>
      <c r="J39" s="15">
        <f t="shared" si="7"/>
        <v>0</v>
      </c>
      <c r="K39" s="27">
        <f t="shared" si="8"/>
        <v>0</v>
      </c>
      <c r="L39" s="18" t="s">
        <v>39</v>
      </c>
      <c r="M39" s="16">
        <f t="shared" si="9"/>
        <v>0</v>
      </c>
      <c r="N39" s="16">
        <f t="shared" si="10"/>
        <v>0</v>
      </c>
      <c r="O39" s="16">
        <f t="shared" si="11"/>
        <v>0</v>
      </c>
      <c r="P39" s="17">
        <f t="shared" si="12"/>
        <v>0</v>
      </c>
      <c r="Q39">
        <f t="shared" si="12"/>
        <v>0</v>
      </c>
      <c r="R39">
        <f t="shared" si="13"/>
        <v>0</v>
      </c>
      <c r="S39">
        <f t="shared" si="14"/>
        <v>0</v>
      </c>
      <c r="T39" s="18" t="s">
        <v>39</v>
      </c>
      <c r="U39" s="16">
        <f t="shared" si="15"/>
        <v>0</v>
      </c>
      <c r="V39" s="16">
        <f t="shared" si="16"/>
        <v>0</v>
      </c>
      <c r="W39" s="16">
        <f t="shared" si="17"/>
        <v>0</v>
      </c>
      <c r="X39" s="17">
        <f t="shared" si="45"/>
        <v>0</v>
      </c>
      <c r="Y39">
        <f t="shared" si="45"/>
        <v>0</v>
      </c>
      <c r="Z39">
        <f t="shared" si="18"/>
        <v>0</v>
      </c>
      <c r="AA39">
        <f t="shared" si="19"/>
        <v>0</v>
      </c>
      <c r="AB39" s="18" t="s">
        <v>39</v>
      </c>
      <c r="AC39" s="16">
        <f t="shared" si="20"/>
        <v>0</v>
      </c>
      <c r="AD39" s="16">
        <f t="shared" si="21"/>
        <v>0</v>
      </c>
      <c r="AE39" s="16">
        <f t="shared" si="22"/>
        <v>0</v>
      </c>
      <c r="AF39" s="17">
        <f t="shared" si="46"/>
        <v>0</v>
      </c>
      <c r="AG39">
        <f t="shared" si="46"/>
        <v>0</v>
      </c>
      <c r="AH39">
        <f t="shared" si="23"/>
        <v>0</v>
      </c>
      <c r="AI39">
        <f t="shared" si="24"/>
        <v>0</v>
      </c>
      <c r="AJ39" s="18" t="s">
        <v>39</v>
      </c>
      <c r="AK39" s="16">
        <f t="shared" si="25"/>
        <v>0</v>
      </c>
      <c r="AL39" s="16">
        <f t="shared" si="26"/>
        <v>0</v>
      </c>
      <c r="AM39" s="16">
        <f t="shared" si="27"/>
        <v>0</v>
      </c>
      <c r="AN39" s="17">
        <f t="shared" si="47"/>
        <v>0</v>
      </c>
      <c r="AO39">
        <f t="shared" si="47"/>
        <v>0</v>
      </c>
      <c r="AP39">
        <f t="shared" si="28"/>
        <v>0</v>
      </c>
      <c r="AQ39">
        <f t="shared" si="29"/>
        <v>0</v>
      </c>
      <c r="AR39" s="18" t="s">
        <v>39</v>
      </c>
      <c r="AS39" s="16">
        <f t="shared" si="30"/>
        <v>0</v>
      </c>
      <c r="AT39" s="16">
        <f t="shared" si="31"/>
        <v>0</v>
      </c>
      <c r="AU39" s="16">
        <f t="shared" si="32"/>
        <v>0</v>
      </c>
      <c r="AV39" s="17">
        <f t="shared" si="48"/>
        <v>0</v>
      </c>
      <c r="AW39">
        <f t="shared" si="48"/>
        <v>0</v>
      </c>
      <c r="AX39">
        <f t="shared" si="33"/>
        <v>0</v>
      </c>
      <c r="AY39">
        <f t="shared" si="34"/>
        <v>0</v>
      </c>
      <c r="AZ39" s="18" t="s">
        <v>39</v>
      </c>
      <c r="BA39" s="16">
        <f t="shared" si="35"/>
        <v>0</v>
      </c>
      <c r="BB39" s="16">
        <f t="shared" si="36"/>
        <v>0</v>
      </c>
      <c r="BC39" s="16">
        <f t="shared" si="37"/>
        <v>0</v>
      </c>
      <c r="BD39" s="17">
        <f t="shared" si="49"/>
        <v>0</v>
      </c>
      <c r="BE39">
        <f t="shared" si="49"/>
        <v>0</v>
      </c>
      <c r="BF39">
        <f t="shared" si="38"/>
        <v>0</v>
      </c>
      <c r="BG39">
        <f t="shared" si="39"/>
        <v>0</v>
      </c>
      <c r="BH39" s="18" t="s">
        <v>39</v>
      </c>
      <c r="BI39" s="16">
        <f t="shared" si="40"/>
        <v>0</v>
      </c>
      <c r="BJ39" s="16">
        <f t="shared" si="41"/>
        <v>0</v>
      </c>
      <c r="BK39" s="16">
        <f t="shared" si="42"/>
        <v>0</v>
      </c>
      <c r="BL39" s="17">
        <f t="shared" si="50"/>
        <v>0</v>
      </c>
      <c r="BM39">
        <f t="shared" si="50"/>
        <v>0</v>
      </c>
      <c r="BN39">
        <f t="shared" si="43"/>
        <v>0</v>
      </c>
      <c r="BO39">
        <f t="shared" si="44"/>
        <v>0</v>
      </c>
    </row>
    <row r="40" spans="3:67" ht="12.75">
      <c r="C40" s="13">
        <f t="shared" si="6"/>
        <v>0</v>
      </c>
      <c r="J40" s="15">
        <f t="shared" si="7"/>
        <v>0</v>
      </c>
      <c r="K40" s="27">
        <f t="shared" si="8"/>
        <v>0</v>
      </c>
      <c r="L40" s="18">
        <f>L37-L34</f>
        <v>0</v>
      </c>
      <c r="M40" s="16">
        <f t="shared" si="9"/>
        <v>0</v>
      </c>
      <c r="N40" s="16">
        <f t="shared" si="10"/>
        <v>0</v>
      </c>
      <c r="O40" s="16">
        <f t="shared" si="11"/>
        <v>0</v>
      </c>
      <c r="P40" s="17">
        <f t="shared" si="12"/>
        <v>0</v>
      </c>
      <c r="Q40">
        <f t="shared" si="12"/>
        <v>0</v>
      </c>
      <c r="R40">
        <f t="shared" si="13"/>
        <v>0</v>
      </c>
      <c r="S40">
        <f t="shared" si="14"/>
        <v>0</v>
      </c>
      <c r="T40" s="18">
        <f>T37-T34</f>
        <v>-13.59886651824494</v>
      </c>
      <c r="U40" s="16">
        <f t="shared" si="15"/>
        <v>0</v>
      </c>
      <c r="V40" s="16">
        <f t="shared" si="16"/>
        <v>0</v>
      </c>
      <c r="W40" s="16">
        <f t="shared" si="17"/>
        <v>0</v>
      </c>
      <c r="X40" s="17">
        <f t="shared" si="45"/>
        <v>0</v>
      </c>
      <c r="Y40">
        <f t="shared" si="45"/>
        <v>0</v>
      </c>
      <c r="Z40">
        <f t="shared" si="18"/>
        <v>0</v>
      </c>
      <c r="AA40">
        <f t="shared" si="19"/>
        <v>0</v>
      </c>
      <c r="AB40" s="18">
        <f>AB37-AB34</f>
        <v>-1.7560661266431588</v>
      </c>
      <c r="AC40" s="16">
        <f t="shared" si="20"/>
        <v>0</v>
      </c>
      <c r="AD40" s="16">
        <f t="shared" si="21"/>
        <v>0</v>
      </c>
      <c r="AE40" s="16">
        <f t="shared" si="22"/>
        <v>0</v>
      </c>
      <c r="AF40" s="17">
        <f t="shared" si="46"/>
        <v>0</v>
      </c>
      <c r="AG40">
        <f t="shared" si="46"/>
        <v>0</v>
      </c>
      <c r="AH40">
        <f t="shared" si="23"/>
        <v>0</v>
      </c>
      <c r="AI40">
        <f t="shared" si="24"/>
        <v>0</v>
      </c>
      <c r="AJ40" s="18">
        <f>AJ37-AJ34</f>
        <v>0.0077215897952669366</v>
      </c>
      <c r="AK40" s="16">
        <f t="shared" si="25"/>
        <v>0</v>
      </c>
      <c r="AL40" s="16">
        <f t="shared" si="26"/>
        <v>0</v>
      </c>
      <c r="AM40" s="16">
        <f t="shared" si="27"/>
        <v>0</v>
      </c>
      <c r="AN40" s="17">
        <f t="shared" si="47"/>
        <v>0</v>
      </c>
      <c r="AO40">
        <f t="shared" si="47"/>
        <v>0</v>
      </c>
      <c r="AP40">
        <f t="shared" si="28"/>
        <v>0</v>
      </c>
      <c r="AQ40">
        <f t="shared" si="29"/>
        <v>0</v>
      </c>
      <c r="AR40" s="18">
        <f>AR37-AR34</f>
        <v>0.0007895126938670671</v>
      </c>
      <c r="AS40" s="16">
        <f t="shared" si="30"/>
        <v>0</v>
      </c>
      <c r="AT40" s="16">
        <f t="shared" si="31"/>
        <v>0</v>
      </c>
      <c r="AU40" s="16">
        <f t="shared" si="32"/>
        <v>0</v>
      </c>
      <c r="AV40" s="17">
        <f t="shared" si="48"/>
        <v>0</v>
      </c>
      <c r="AW40">
        <f t="shared" si="48"/>
        <v>0</v>
      </c>
      <c r="AX40">
        <f t="shared" si="33"/>
        <v>0</v>
      </c>
      <c r="AY40">
        <f t="shared" si="34"/>
        <v>0</v>
      </c>
      <c r="AZ40" s="18">
        <f>AZ37-AZ34</f>
        <v>0.0004233368977502039</v>
      </c>
      <c r="BA40" s="16">
        <f t="shared" si="35"/>
        <v>0</v>
      </c>
      <c r="BB40" s="16">
        <f t="shared" si="36"/>
        <v>0</v>
      </c>
      <c r="BC40" s="16">
        <f t="shared" si="37"/>
        <v>0</v>
      </c>
      <c r="BD40" s="17">
        <f t="shared" si="49"/>
        <v>0</v>
      </c>
      <c r="BE40">
        <f t="shared" si="49"/>
        <v>0</v>
      </c>
      <c r="BF40">
        <f t="shared" si="38"/>
        <v>0</v>
      </c>
      <c r="BG40">
        <f t="shared" si="39"/>
        <v>0</v>
      </c>
      <c r="BH40" s="18">
        <f>BH37-BH34</f>
        <v>-1.7327894585861259E-06</v>
      </c>
      <c r="BI40" s="16">
        <f t="shared" si="40"/>
        <v>0</v>
      </c>
      <c r="BJ40" s="16">
        <f t="shared" si="41"/>
        <v>0</v>
      </c>
      <c r="BK40" s="16">
        <f t="shared" si="42"/>
        <v>0</v>
      </c>
      <c r="BL40" s="17">
        <f t="shared" si="50"/>
        <v>0</v>
      </c>
      <c r="BM40">
        <f t="shared" si="50"/>
        <v>0</v>
      </c>
      <c r="BN40">
        <f t="shared" si="43"/>
        <v>0</v>
      </c>
      <c r="BO40">
        <f t="shared" si="44"/>
        <v>0</v>
      </c>
    </row>
    <row r="41" spans="3:67" ht="12.75">
      <c r="C41" s="13">
        <f t="shared" si="6"/>
        <v>0</v>
      </c>
      <c r="J41" s="15">
        <f t="shared" si="7"/>
        <v>0</v>
      </c>
      <c r="K41" s="27">
        <f t="shared" si="8"/>
        <v>0</v>
      </c>
      <c r="M41" s="16">
        <f t="shared" si="9"/>
        <v>0</v>
      </c>
      <c r="N41" s="16">
        <f t="shared" si="10"/>
        <v>0</v>
      </c>
      <c r="O41" s="16">
        <f t="shared" si="11"/>
        <v>0</v>
      </c>
      <c r="P41" s="17">
        <f t="shared" si="12"/>
        <v>0</v>
      </c>
      <c r="Q41">
        <f t="shared" si="12"/>
        <v>0</v>
      </c>
      <c r="R41">
        <f t="shared" si="13"/>
        <v>0</v>
      </c>
      <c r="S41">
        <f t="shared" si="14"/>
        <v>0</v>
      </c>
      <c r="U41" s="16">
        <f t="shared" si="15"/>
        <v>0</v>
      </c>
      <c r="V41" s="16">
        <f t="shared" si="16"/>
        <v>0</v>
      </c>
      <c r="W41" s="16">
        <f t="shared" si="17"/>
        <v>0</v>
      </c>
      <c r="X41" s="17">
        <f aca="true" t="shared" si="51" ref="X41:Y49">W41*$J41</f>
        <v>0</v>
      </c>
      <c r="Y41">
        <f t="shared" si="51"/>
        <v>0</v>
      </c>
      <c r="Z41">
        <f t="shared" si="18"/>
        <v>0</v>
      </c>
      <c r="AA41">
        <f t="shared" si="19"/>
        <v>0</v>
      </c>
      <c r="AC41" s="16">
        <f t="shared" si="20"/>
        <v>0</v>
      </c>
      <c r="AD41" s="16">
        <f t="shared" si="21"/>
        <v>0</v>
      </c>
      <c r="AE41" s="16">
        <f t="shared" si="22"/>
        <v>0</v>
      </c>
      <c r="AF41" s="17">
        <f aca="true" t="shared" si="52" ref="AF41:AG49">AE41*$J41</f>
        <v>0</v>
      </c>
      <c r="AG41">
        <f t="shared" si="52"/>
        <v>0</v>
      </c>
      <c r="AH41">
        <f t="shared" si="23"/>
        <v>0</v>
      </c>
      <c r="AI41">
        <f t="shared" si="24"/>
        <v>0</v>
      </c>
      <c r="AK41" s="16">
        <f t="shared" si="25"/>
        <v>0</v>
      </c>
      <c r="AL41" s="16">
        <f t="shared" si="26"/>
        <v>0</v>
      </c>
      <c r="AM41" s="16">
        <f t="shared" si="27"/>
        <v>0</v>
      </c>
      <c r="AN41" s="17">
        <f aca="true" t="shared" si="53" ref="AN41:AO49">AM41*$J41</f>
        <v>0</v>
      </c>
      <c r="AO41">
        <f t="shared" si="53"/>
        <v>0</v>
      </c>
      <c r="AP41">
        <f t="shared" si="28"/>
        <v>0</v>
      </c>
      <c r="AQ41">
        <f t="shared" si="29"/>
        <v>0</v>
      </c>
      <c r="AS41" s="16">
        <f t="shared" si="30"/>
        <v>0</v>
      </c>
      <c r="AT41" s="16">
        <f t="shared" si="31"/>
        <v>0</v>
      </c>
      <c r="AU41" s="16">
        <f t="shared" si="32"/>
        <v>0</v>
      </c>
      <c r="AV41" s="17">
        <f aca="true" t="shared" si="54" ref="AV41:AW49">AU41*$J41</f>
        <v>0</v>
      </c>
      <c r="AW41">
        <f t="shared" si="54"/>
        <v>0</v>
      </c>
      <c r="AX41">
        <f t="shared" si="33"/>
        <v>0</v>
      </c>
      <c r="AY41">
        <f t="shared" si="34"/>
        <v>0</v>
      </c>
      <c r="BA41" s="16">
        <f t="shared" si="35"/>
        <v>0</v>
      </c>
      <c r="BB41" s="16">
        <f t="shared" si="36"/>
        <v>0</v>
      </c>
      <c r="BC41" s="16">
        <f t="shared" si="37"/>
        <v>0</v>
      </c>
      <c r="BD41" s="17">
        <f aca="true" t="shared" si="55" ref="BD41:BE49">BC41*$J41</f>
        <v>0</v>
      </c>
      <c r="BE41">
        <f t="shared" si="55"/>
        <v>0</v>
      </c>
      <c r="BF41">
        <f t="shared" si="38"/>
        <v>0</v>
      </c>
      <c r="BG41">
        <f t="shared" si="39"/>
        <v>0</v>
      </c>
      <c r="BI41" s="16">
        <f t="shared" si="40"/>
        <v>0</v>
      </c>
      <c r="BJ41" s="16">
        <f t="shared" si="41"/>
        <v>0</v>
      </c>
      <c r="BK41" s="16">
        <f t="shared" si="42"/>
        <v>0</v>
      </c>
      <c r="BL41" s="17">
        <f aca="true" t="shared" si="56" ref="BL41:BM49">BK41*$J41</f>
        <v>0</v>
      </c>
      <c r="BM41">
        <f t="shared" si="56"/>
        <v>0</v>
      </c>
      <c r="BN41">
        <f t="shared" si="43"/>
        <v>0</v>
      </c>
      <c r="BO41">
        <f t="shared" si="44"/>
        <v>0</v>
      </c>
    </row>
    <row r="42" spans="3:67" ht="12.75">
      <c r="C42" s="13">
        <f t="shared" si="6"/>
        <v>0</v>
      </c>
      <c r="J42" s="15">
        <f t="shared" si="7"/>
        <v>0</v>
      </c>
      <c r="K42" s="27">
        <f t="shared" si="8"/>
        <v>0</v>
      </c>
      <c r="M42" s="16">
        <f t="shared" si="9"/>
        <v>0</v>
      </c>
      <c r="N42" s="16">
        <f t="shared" si="10"/>
        <v>0</v>
      </c>
      <c r="O42" s="16">
        <f t="shared" si="11"/>
        <v>0</v>
      </c>
      <c r="P42" s="17">
        <f t="shared" si="12"/>
        <v>0</v>
      </c>
      <c r="Q42">
        <f t="shared" si="12"/>
        <v>0</v>
      </c>
      <c r="R42">
        <f t="shared" si="13"/>
        <v>0</v>
      </c>
      <c r="S42">
        <f t="shared" si="14"/>
        <v>0</v>
      </c>
      <c r="U42" s="16">
        <f t="shared" si="15"/>
        <v>0</v>
      </c>
      <c r="V42" s="16">
        <f t="shared" si="16"/>
        <v>0</v>
      </c>
      <c r="W42" s="16">
        <f t="shared" si="17"/>
        <v>0</v>
      </c>
      <c r="X42" s="17">
        <f t="shared" si="51"/>
        <v>0</v>
      </c>
      <c r="Y42">
        <f t="shared" si="51"/>
        <v>0</v>
      </c>
      <c r="Z42">
        <f t="shared" si="18"/>
        <v>0</v>
      </c>
      <c r="AA42">
        <f t="shared" si="19"/>
        <v>0</v>
      </c>
      <c r="AC42" s="16">
        <f t="shared" si="20"/>
        <v>0</v>
      </c>
      <c r="AD42" s="16">
        <f t="shared" si="21"/>
        <v>0</v>
      </c>
      <c r="AE42" s="16">
        <f t="shared" si="22"/>
        <v>0</v>
      </c>
      <c r="AF42" s="17">
        <f t="shared" si="52"/>
        <v>0</v>
      </c>
      <c r="AG42">
        <f t="shared" si="52"/>
        <v>0</v>
      </c>
      <c r="AH42">
        <f t="shared" si="23"/>
        <v>0</v>
      </c>
      <c r="AI42">
        <f t="shared" si="24"/>
        <v>0</v>
      </c>
      <c r="AK42" s="16">
        <f t="shared" si="25"/>
        <v>0</v>
      </c>
      <c r="AL42" s="16">
        <f t="shared" si="26"/>
        <v>0</v>
      </c>
      <c r="AM42" s="16">
        <f t="shared" si="27"/>
        <v>0</v>
      </c>
      <c r="AN42" s="17">
        <f t="shared" si="53"/>
        <v>0</v>
      </c>
      <c r="AO42">
        <f t="shared" si="53"/>
        <v>0</v>
      </c>
      <c r="AP42">
        <f t="shared" si="28"/>
        <v>0</v>
      </c>
      <c r="AQ42">
        <f t="shared" si="29"/>
        <v>0</v>
      </c>
      <c r="AS42" s="16">
        <f t="shared" si="30"/>
        <v>0</v>
      </c>
      <c r="AT42" s="16">
        <f t="shared" si="31"/>
        <v>0</v>
      </c>
      <c r="AU42" s="16">
        <f t="shared" si="32"/>
        <v>0</v>
      </c>
      <c r="AV42" s="17">
        <f t="shared" si="54"/>
        <v>0</v>
      </c>
      <c r="AW42">
        <f t="shared" si="54"/>
        <v>0</v>
      </c>
      <c r="AX42">
        <f t="shared" si="33"/>
        <v>0</v>
      </c>
      <c r="AY42">
        <f t="shared" si="34"/>
        <v>0</v>
      </c>
      <c r="BA42" s="16">
        <f t="shared" si="35"/>
        <v>0</v>
      </c>
      <c r="BB42" s="16">
        <f t="shared" si="36"/>
        <v>0</v>
      </c>
      <c r="BC42" s="16">
        <f t="shared" si="37"/>
        <v>0</v>
      </c>
      <c r="BD42" s="17">
        <f t="shared" si="55"/>
        <v>0</v>
      </c>
      <c r="BE42">
        <f t="shared" si="55"/>
        <v>0</v>
      </c>
      <c r="BF42">
        <f t="shared" si="38"/>
        <v>0</v>
      </c>
      <c r="BG42">
        <f t="shared" si="39"/>
        <v>0</v>
      </c>
      <c r="BI42" s="16">
        <f t="shared" si="40"/>
        <v>0</v>
      </c>
      <c r="BJ42" s="16">
        <f t="shared" si="41"/>
        <v>0</v>
      </c>
      <c r="BK42" s="16">
        <f t="shared" si="42"/>
        <v>0</v>
      </c>
      <c r="BL42" s="17">
        <f t="shared" si="56"/>
        <v>0</v>
      </c>
      <c r="BM42">
        <f t="shared" si="56"/>
        <v>0</v>
      </c>
      <c r="BN42">
        <f t="shared" si="43"/>
        <v>0</v>
      </c>
      <c r="BO42">
        <f t="shared" si="44"/>
        <v>0</v>
      </c>
    </row>
    <row r="43" spans="3:67" ht="12.75">
      <c r="C43" s="13">
        <f t="shared" si="6"/>
        <v>0</v>
      </c>
      <c r="J43" s="15">
        <f t="shared" si="7"/>
        <v>0</v>
      </c>
      <c r="K43" s="27">
        <f t="shared" si="8"/>
        <v>0</v>
      </c>
      <c r="M43" s="16">
        <f t="shared" si="9"/>
        <v>0</v>
      </c>
      <c r="N43" s="16">
        <f t="shared" si="10"/>
        <v>0</v>
      </c>
      <c r="O43" s="16">
        <f t="shared" si="11"/>
        <v>0</v>
      </c>
      <c r="P43" s="17">
        <f t="shared" si="12"/>
        <v>0</v>
      </c>
      <c r="Q43">
        <f t="shared" si="12"/>
        <v>0</v>
      </c>
      <c r="R43">
        <f t="shared" si="13"/>
        <v>0</v>
      </c>
      <c r="S43">
        <f t="shared" si="14"/>
        <v>0</v>
      </c>
      <c r="U43" s="16">
        <f t="shared" si="15"/>
        <v>0</v>
      </c>
      <c r="V43" s="16">
        <f t="shared" si="16"/>
        <v>0</v>
      </c>
      <c r="W43" s="16">
        <f t="shared" si="17"/>
        <v>0</v>
      </c>
      <c r="X43" s="17">
        <f t="shared" si="51"/>
        <v>0</v>
      </c>
      <c r="Y43">
        <f t="shared" si="51"/>
        <v>0</v>
      </c>
      <c r="Z43">
        <f t="shared" si="18"/>
        <v>0</v>
      </c>
      <c r="AA43">
        <f t="shared" si="19"/>
        <v>0</v>
      </c>
      <c r="AC43" s="16">
        <f t="shared" si="20"/>
        <v>0</v>
      </c>
      <c r="AD43" s="16">
        <f t="shared" si="21"/>
        <v>0</v>
      </c>
      <c r="AE43" s="16">
        <f t="shared" si="22"/>
        <v>0</v>
      </c>
      <c r="AF43" s="17">
        <f t="shared" si="52"/>
        <v>0</v>
      </c>
      <c r="AG43">
        <f t="shared" si="52"/>
        <v>0</v>
      </c>
      <c r="AH43">
        <f t="shared" si="23"/>
        <v>0</v>
      </c>
      <c r="AI43">
        <f t="shared" si="24"/>
        <v>0</v>
      </c>
      <c r="AK43" s="16">
        <f t="shared" si="25"/>
        <v>0</v>
      </c>
      <c r="AL43" s="16">
        <f t="shared" si="26"/>
        <v>0</v>
      </c>
      <c r="AM43" s="16">
        <f t="shared" si="27"/>
        <v>0</v>
      </c>
      <c r="AN43" s="17">
        <f t="shared" si="53"/>
        <v>0</v>
      </c>
      <c r="AO43">
        <f t="shared" si="53"/>
        <v>0</v>
      </c>
      <c r="AP43">
        <f t="shared" si="28"/>
        <v>0</v>
      </c>
      <c r="AQ43">
        <f t="shared" si="29"/>
        <v>0</v>
      </c>
      <c r="AS43" s="16">
        <f t="shared" si="30"/>
        <v>0</v>
      </c>
      <c r="AT43" s="16">
        <f t="shared" si="31"/>
        <v>0</v>
      </c>
      <c r="AU43" s="16">
        <f t="shared" si="32"/>
        <v>0</v>
      </c>
      <c r="AV43" s="17">
        <f t="shared" si="54"/>
        <v>0</v>
      </c>
      <c r="AW43">
        <f t="shared" si="54"/>
        <v>0</v>
      </c>
      <c r="AX43">
        <f t="shared" si="33"/>
        <v>0</v>
      </c>
      <c r="AY43">
        <f t="shared" si="34"/>
        <v>0</v>
      </c>
      <c r="BA43" s="16">
        <f t="shared" si="35"/>
        <v>0</v>
      </c>
      <c r="BB43" s="16">
        <f t="shared" si="36"/>
        <v>0</v>
      </c>
      <c r="BC43" s="16">
        <f t="shared" si="37"/>
        <v>0</v>
      </c>
      <c r="BD43" s="17">
        <f t="shared" si="55"/>
        <v>0</v>
      </c>
      <c r="BE43">
        <f t="shared" si="55"/>
        <v>0</v>
      </c>
      <c r="BF43">
        <f t="shared" si="38"/>
        <v>0</v>
      </c>
      <c r="BG43">
        <f t="shared" si="39"/>
        <v>0</v>
      </c>
      <c r="BI43" s="16">
        <f t="shared" si="40"/>
        <v>0</v>
      </c>
      <c r="BJ43" s="16">
        <f t="shared" si="41"/>
        <v>0</v>
      </c>
      <c r="BK43" s="16">
        <f t="shared" si="42"/>
        <v>0</v>
      </c>
      <c r="BL43" s="17">
        <f t="shared" si="56"/>
        <v>0</v>
      </c>
      <c r="BM43">
        <f t="shared" si="56"/>
        <v>0</v>
      </c>
      <c r="BN43">
        <f t="shared" si="43"/>
        <v>0</v>
      </c>
      <c r="BO43">
        <f t="shared" si="44"/>
        <v>0</v>
      </c>
    </row>
    <row r="44" spans="3:67" ht="12.75">
      <c r="C44" s="13">
        <f t="shared" si="6"/>
        <v>0</v>
      </c>
      <c r="J44" s="15">
        <f t="shared" si="7"/>
        <v>0</v>
      </c>
      <c r="K44" s="27">
        <f t="shared" si="8"/>
        <v>0</v>
      </c>
      <c r="M44" s="16">
        <f t="shared" si="9"/>
        <v>0</v>
      </c>
      <c r="N44" s="16">
        <f t="shared" si="10"/>
        <v>0</v>
      </c>
      <c r="O44" s="16">
        <f t="shared" si="11"/>
        <v>0</v>
      </c>
      <c r="P44" s="17">
        <f t="shared" si="12"/>
        <v>0</v>
      </c>
      <c r="Q44">
        <f t="shared" si="12"/>
        <v>0</v>
      </c>
      <c r="R44">
        <f t="shared" si="13"/>
        <v>0</v>
      </c>
      <c r="S44">
        <f t="shared" si="14"/>
        <v>0</v>
      </c>
      <c r="U44" s="16">
        <f t="shared" si="15"/>
        <v>0</v>
      </c>
      <c r="V44" s="16">
        <f t="shared" si="16"/>
        <v>0</v>
      </c>
      <c r="W44" s="16">
        <f t="shared" si="17"/>
        <v>0</v>
      </c>
      <c r="X44" s="17">
        <f t="shared" si="51"/>
        <v>0</v>
      </c>
      <c r="Y44">
        <f t="shared" si="51"/>
        <v>0</v>
      </c>
      <c r="Z44">
        <f t="shared" si="18"/>
        <v>0</v>
      </c>
      <c r="AA44">
        <f t="shared" si="19"/>
        <v>0</v>
      </c>
      <c r="AC44" s="16">
        <f t="shared" si="20"/>
        <v>0</v>
      </c>
      <c r="AD44" s="16">
        <f t="shared" si="21"/>
        <v>0</v>
      </c>
      <c r="AE44" s="16">
        <f t="shared" si="22"/>
        <v>0</v>
      </c>
      <c r="AF44" s="17">
        <f t="shared" si="52"/>
        <v>0</v>
      </c>
      <c r="AG44">
        <f t="shared" si="52"/>
        <v>0</v>
      </c>
      <c r="AH44">
        <f t="shared" si="23"/>
        <v>0</v>
      </c>
      <c r="AI44">
        <f t="shared" si="24"/>
        <v>0</v>
      </c>
      <c r="AK44" s="16">
        <f t="shared" si="25"/>
        <v>0</v>
      </c>
      <c r="AL44" s="16">
        <f t="shared" si="26"/>
        <v>0</v>
      </c>
      <c r="AM44" s="16">
        <f t="shared" si="27"/>
        <v>0</v>
      </c>
      <c r="AN44" s="17">
        <f t="shared" si="53"/>
        <v>0</v>
      </c>
      <c r="AO44">
        <f t="shared" si="53"/>
        <v>0</v>
      </c>
      <c r="AP44">
        <f t="shared" si="28"/>
        <v>0</v>
      </c>
      <c r="AQ44">
        <f t="shared" si="29"/>
        <v>0</v>
      </c>
      <c r="AS44" s="16">
        <f t="shared" si="30"/>
        <v>0</v>
      </c>
      <c r="AT44" s="16">
        <f t="shared" si="31"/>
        <v>0</v>
      </c>
      <c r="AU44" s="16">
        <f t="shared" si="32"/>
        <v>0</v>
      </c>
      <c r="AV44" s="17">
        <f t="shared" si="54"/>
        <v>0</v>
      </c>
      <c r="AW44">
        <f t="shared" si="54"/>
        <v>0</v>
      </c>
      <c r="AX44">
        <f t="shared" si="33"/>
        <v>0</v>
      </c>
      <c r="AY44">
        <f t="shared" si="34"/>
        <v>0</v>
      </c>
      <c r="BA44" s="16">
        <f t="shared" si="35"/>
        <v>0</v>
      </c>
      <c r="BB44" s="16">
        <f t="shared" si="36"/>
        <v>0</v>
      </c>
      <c r="BC44" s="16">
        <f t="shared" si="37"/>
        <v>0</v>
      </c>
      <c r="BD44" s="17">
        <f t="shared" si="55"/>
        <v>0</v>
      </c>
      <c r="BE44">
        <f t="shared" si="55"/>
        <v>0</v>
      </c>
      <c r="BF44">
        <f t="shared" si="38"/>
        <v>0</v>
      </c>
      <c r="BG44">
        <f t="shared" si="39"/>
        <v>0</v>
      </c>
      <c r="BI44" s="16">
        <f t="shared" si="40"/>
        <v>0</v>
      </c>
      <c r="BJ44" s="16">
        <f t="shared" si="41"/>
        <v>0</v>
      </c>
      <c r="BK44" s="16">
        <f t="shared" si="42"/>
        <v>0</v>
      </c>
      <c r="BL44" s="17">
        <f t="shared" si="56"/>
        <v>0</v>
      </c>
      <c r="BM44">
        <f t="shared" si="56"/>
        <v>0</v>
      </c>
      <c r="BN44">
        <f t="shared" si="43"/>
        <v>0</v>
      </c>
      <c r="BO44">
        <f t="shared" si="44"/>
        <v>0</v>
      </c>
    </row>
    <row r="45" spans="3:67" ht="12.75">
      <c r="C45" s="13">
        <f t="shared" si="6"/>
        <v>0</v>
      </c>
      <c r="J45" s="15">
        <f t="shared" si="7"/>
        <v>0</v>
      </c>
      <c r="K45" s="27">
        <f t="shared" si="8"/>
        <v>0</v>
      </c>
      <c r="M45" s="16">
        <f t="shared" si="9"/>
        <v>0</v>
      </c>
      <c r="N45" s="16">
        <f t="shared" si="10"/>
        <v>0</v>
      </c>
      <c r="O45" s="16">
        <f t="shared" si="11"/>
        <v>0</v>
      </c>
      <c r="P45" s="17">
        <f t="shared" si="12"/>
        <v>0</v>
      </c>
      <c r="Q45">
        <f t="shared" si="12"/>
        <v>0</v>
      </c>
      <c r="R45">
        <f t="shared" si="13"/>
        <v>0</v>
      </c>
      <c r="S45">
        <f t="shared" si="14"/>
        <v>0</v>
      </c>
      <c r="U45" s="16">
        <f t="shared" si="15"/>
        <v>0</v>
      </c>
      <c r="V45" s="16">
        <f t="shared" si="16"/>
        <v>0</v>
      </c>
      <c r="W45" s="16">
        <f t="shared" si="17"/>
        <v>0</v>
      </c>
      <c r="X45" s="17">
        <f t="shared" si="51"/>
        <v>0</v>
      </c>
      <c r="Y45">
        <f t="shared" si="51"/>
        <v>0</v>
      </c>
      <c r="Z45">
        <f t="shared" si="18"/>
        <v>0</v>
      </c>
      <c r="AA45">
        <f t="shared" si="19"/>
        <v>0</v>
      </c>
      <c r="AC45" s="16">
        <f t="shared" si="20"/>
        <v>0</v>
      </c>
      <c r="AD45" s="16">
        <f t="shared" si="21"/>
        <v>0</v>
      </c>
      <c r="AE45" s="16">
        <f t="shared" si="22"/>
        <v>0</v>
      </c>
      <c r="AF45" s="17">
        <f t="shared" si="52"/>
        <v>0</v>
      </c>
      <c r="AG45">
        <f t="shared" si="52"/>
        <v>0</v>
      </c>
      <c r="AH45">
        <f t="shared" si="23"/>
        <v>0</v>
      </c>
      <c r="AI45">
        <f t="shared" si="24"/>
        <v>0</v>
      </c>
      <c r="AK45" s="16">
        <f t="shared" si="25"/>
        <v>0</v>
      </c>
      <c r="AL45" s="16">
        <f t="shared" si="26"/>
        <v>0</v>
      </c>
      <c r="AM45" s="16">
        <f t="shared" si="27"/>
        <v>0</v>
      </c>
      <c r="AN45" s="17">
        <f t="shared" si="53"/>
        <v>0</v>
      </c>
      <c r="AO45">
        <f t="shared" si="53"/>
        <v>0</v>
      </c>
      <c r="AP45">
        <f t="shared" si="28"/>
        <v>0</v>
      </c>
      <c r="AQ45">
        <f t="shared" si="29"/>
        <v>0</v>
      </c>
      <c r="AS45" s="16">
        <f t="shared" si="30"/>
        <v>0</v>
      </c>
      <c r="AT45" s="16">
        <f t="shared" si="31"/>
        <v>0</v>
      </c>
      <c r="AU45" s="16">
        <f t="shared" si="32"/>
        <v>0</v>
      </c>
      <c r="AV45" s="17">
        <f t="shared" si="54"/>
        <v>0</v>
      </c>
      <c r="AW45">
        <f t="shared" si="54"/>
        <v>0</v>
      </c>
      <c r="AX45">
        <f t="shared" si="33"/>
        <v>0</v>
      </c>
      <c r="AY45">
        <f t="shared" si="34"/>
        <v>0</v>
      </c>
      <c r="BA45" s="16">
        <f t="shared" si="35"/>
        <v>0</v>
      </c>
      <c r="BB45" s="16">
        <f t="shared" si="36"/>
        <v>0</v>
      </c>
      <c r="BC45" s="16">
        <f t="shared" si="37"/>
        <v>0</v>
      </c>
      <c r="BD45" s="17">
        <f t="shared" si="55"/>
        <v>0</v>
      </c>
      <c r="BE45">
        <f t="shared" si="55"/>
        <v>0</v>
      </c>
      <c r="BF45">
        <f t="shared" si="38"/>
        <v>0</v>
      </c>
      <c r="BG45">
        <f t="shared" si="39"/>
        <v>0</v>
      </c>
      <c r="BI45" s="16">
        <f t="shared" si="40"/>
        <v>0</v>
      </c>
      <c r="BJ45" s="16">
        <f t="shared" si="41"/>
        <v>0</v>
      </c>
      <c r="BK45" s="16">
        <f t="shared" si="42"/>
        <v>0</v>
      </c>
      <c r="BL45" s="17">
        <f t="shared" si="56"/>
        <v>0</v>
      </c>
      <c r="BM45">
        <f t="shared" si="56"/>
        <v>0</v>
      </c>
      <c r="BN45">
        <f t="shared" si="43"/>
        <v>0</v>
      </c>
      <c r="BO45">
        <f t="shared" si="44"/>
        <v>0</v>
      </c>
    </row>
    <row r="46" spans="3:67" ht="12.75">
      <c r="C46" s="13">
        <f t="shared" si="6"/>
        <v>0</v>
      </c>
      <c r="J46" s="15">
        <f t="shared" si="7"/>
        <v>0</v>
      </c>
      <c r="K46" s="27">
        <f t="shared" si="8"/>
        <v>0</v>
      </c>
      <c r="M46" s="16">
        <f t="shared" si="9"/>
        <v>0</v>
      </c>
      <c r="N46" s="16">
        <f t="shared" si="10"/>
        <v>0</v>
      </c>
      <c r="O46" s="16">
        <f t="shared" si="11"/>
        <v>0</v>
      </c>
      <c r="P46" s="17">
        <f t="shared" si="12"/>
        <v>0</v>
      </c>
      <c r="Q46">
        <f t="shared" si="12"/>
        <v>0</v>
      </c>
      <c r="R46">
        <f t="shared" si="13"/>
        <v>0</v>
      </c>
      <c r="S46">
        <f t="shared" si="14"/>
        <v>0</v>
      </c>
      <c r="U46" s="16">
        <f t="shared" si="15"/>
        <v>0</v>
      </c>
      <c r="V46" s="16">
        <f t="shared" si="16"/>
        <v>0</v>
      </c>
      <c r="W46" s="16">
        <f t="shared" si="17"/>
        <v>0</v>
      </c>
      <c r="X46" s="17">
        <f t="shared" si="51"/>
        <v>0</v>
      </c>
      <c r="Y46">
        <f t="shared" si="51"/>
        <v>0</v>
      </c>
      <c r="Z46">
        <f t="shared" si="18"/>
        <v>0</v>
      </c>
      <c r="AA46">
        <f t="shared" si="19"/>
        <v>0</v>
      </c>
      <c r="AC46" s="16">
        <f t="shared" si="20"/>
        <v>0</v>
      </c>
      <c r="AD46" s="16">
        <f t="shared" si="21"/>
        <v>0</v>
      </c>
      <c r="AE46" s="16">
        <f t="shared" si="22"/>
        <v>0</v>
      </c>
      <c r="AF46" s="17">
        <f t="shared" si="52"/>
        <v>0</v>
      </c>
      <c r="AG46">
        <f t="shared" si="52"/>
        <v>0</v>
      </c>
      <c r="AH46">
        <f t="shared" si="23"/>
        <v>0</v>
      </c>
      <c r="AI46">
        <f t="shared" si="24"/>
        <v>0</v>
      </c>
      <c r="AK46" s="16">
        <f t="shared" si="25"/>
        <v>0</v>
      </c>
      <c r="AL46" s="16">
        <f t="shared" si="26"/>
        <v>0</v>
      </c>
      <c r="AM46" s="16">
        <f t="shared" si="27"/>
        <v>0</v>
      </c>
      <c r="AN46" s="17">
        <f t="shared" si="53"/>
        <v>0</v>
      </c>
      <c r="AO46">
        <f t="shared" si="53"/>
        <v>0</v>
      </c>
      <c r="AP46">
        <f t="shared" si="28"/>
        <v>0</v>
      </c>
      <c r="AQ46">
        <f t="shared" si="29"/>
        <v>0</v>
      </c>
      <c r="AS46" s="16">
        <f t="shared" si="30"/>
        <v>0</v>
      </c>
      <c r="AT46" s="16">
        <f t="shared" si="31"/>
        <v>0</v>
      </c>
      <c r="AU46" s="16">
        <f t="shared" si="32"/>
        <v>0</v>
      </c>
      <c r="AV46" s="17">
        <f t="shared" si="54"/>
        <v>0</v>
      </c>
      <c r="AW46">
        <f t="shared" si="54"/>
        <v>0</v>
      </c>
      <c r="AX46">
        <f t="shared" si="33"/>
        <v>0</v>
      </c>
      <c r="AY46">
        <f t="shared" si="34"/>
        <v>0</v>
      </c>
      <c r="BA46" s="16">
        <f t="shared" si="35"/>
        <v>0</v>
      </c>
      <c r="BB46" s="16">
        <f t="shared" si="36"/>
        <v>0</v>
      </c>
      <c r="BC46" s="16">
        <f t="shared" si="37"/>
        <v>0</v>
      </c>
      <c r="BD46" s="17">
        <f t="shared" si="55"/>
        <v>0</v>
      </c>
      <c r="BE46">
        <f t="shared" si="55"/>
        <v>0</v>
      </c>
      <c r="BF46">
        <f t="shared" si="38"/>
        <v>0</v>
      </c>
      <c r="BG46">
        <f t="shared" si="39"/>
        <v>0</v>
      </c>
      <c r="BI46" s="16">
        <f t="shared" si="40"/>
        <v>0</v>
      </c>
      <c r="BJ46" s="16">
        <f t="shared" si="41"/>
        <v>0</v>
      </c>
      <c r="BK46" s="16">
        <f t="shared" si="42"/>
        <v>0</v>
      </c>
      <c r="BL46" s="17">
        <f t="shared" si="56"/>
        <v>0</v>
      </c>
      <c r="BM46">
        <f t="shared" si="56"/>
        <v>0</v>
      </c>
      <c r="BN46">
        <f t="shared" si="43"/>
        <v>0</v>
      </c>
      <c r="BO46">
        <f t="shared" si="44"/>
        <v>0</v>
      </c>
    </row>
    <row r="47" spans="3:67" ht="12.75">
      <c r="C47" s="13">
        <f t="shared" si="6"/>
        <v>0</v>
      </c>
      <c r="J47" s="15">
        <f t="shared" si="7"/>
        <v>0</v>
      </c>
      <c r="K47" s="27">
        <f t="shared" si="8"/>
        <v>0</v>
      </c>
      <c r="M47" s="16">
        <f t="shared" si="9"/>
        <v>0</v>
      </c>
      <c r="N47" s="16">
        <f t="shared" si="10"/>
        <v>0</v>
      </c>
      <c r="O47" s="16">
        <f t="shared" si="11"/>
        <v>0</v>
      </c>
      <c r="P47" s="17">
        <f t="shared" si="12"/>
        <v>0</v>
      </c>
      <c r="Q47">
        <f t="shared" si="12"/>
        <v>0</v>
      </c>
      <c r="R47">
        <f t="shared" si="13"/>
        <v>0</v>
      </c>
      <c r="S47">
        <f t="shared" si="14"/>
        <v>0</v>
      </c>
      <c r="U47" s="16">
        <f t="shared" si="15"/>
        <v>0</v>
      </c>
      <c r="V47" s="16">
        <f t="shared" si="16"/>
        <v>0</v>
      </c>
      <c r="W47" s="16">
        <f t="shared" si="17"/>
        <v>0</v>
      </c>
      <c r="X47" s="17">
        <f t="shared" si="51"/>
        <v>0</v>
      </c>
      <c r="Y47">
        <f t="shared" si="51"/>
        <v>0</v>
      </c>
      <c r="Z47">
        <f t="shared" si="18"/>
        <v>0</v>
      </c>
      <c r="AA47">
        <f t="shared" si="19"/>
        <v>0</v>
      </c>
      <c r="AC47" s="16">
        <f t="shared" si="20"/>
        <v>0</v>
      </c>
      <c r="AD47" s="16">
        <f t="shared" si="21"/>
        <v>0</v>
      </c>
      <c r="AE47" s="16">
        <f t="shared" si="22"/>
        <v>0</v>
      </c>
      <c r="AF47" s="17">
        <f t="shared" si="52"/>
        <v>0</v>
      </c>
      <c r="AG47">
        <f t="shared" si="52"/>
        <v>0</v>
      </c>
      <c r="AH47">
        <f t="shared" si="23"/>
        <v>0</v>
      </c>
      <c r="AI47">
        <f t="shared" si="24"/>
        <v>0</v>
      </c>
      <c r="AK47" s="16">
        <f t="shared" si="25"/>
        <v>0</v>
      </c>
      <c r="AL47" s="16">
        <f t="shared" si="26"/>
        <v>0</v>
      </c>
      <c r="AM47" s="16">
        <f t="shared" si="27"/>
        <v>0</v>
      </c>
      <c r="AN47" s="17">
        <f t="shared" si="53"/>
        <v>0</v>
      </c>
      <c r="AO47">
        <f t="shared" si="53"/>
        <v>0</v>
      </c>
      <c r="AP47">
        <f t="shared" si="28"/>
        <v>0</v>
      </c>
      <c r="AQ47">
        <f t="shared" si="29"/>
        <v>0</v>
      </c>
      <c r="AS47" s="16">
        <f t="shared" si="30"/>
        <v>0</v>
      </c>
      <c r="AT47" s="16">
        <f t="shared" si="31"/>
        <v>0</v>
      </c>
      <c r="AU47" s="16">
        <f t="shared" si="32"/>
        <v>0</v>
      </c>
      <c r="AV47" s="17">
        <f t="shared" si="54"/>
        <v>0</v>
      </c>
      <c r="AW47">
        <f t="shared" si="54"/>
        <v>0</v>
      </c>
      <c r="AX47">
        <f t="shared" si="33"/>
        <v>0</v>
      </c>
      <c r="AY47">
        <f t="shared" si="34"/>
        <v>0</v>
      </c>
      <c r="BA47" s="16">
        <f t="shared" si="35"/>
        <v>0</v>
      </c>
      <c r="BB47" s="16">
        <f t="shared" si="36"/>
        <v>0</v>
      </c>
      <c r="BC47" s="16">
        <f t="shared" si="37"/>
        <v>0</v>
      </c>
      <c r="BD47" s="17">
        <f t="shared" si="55"/>
        <v>0</v>
      </c>
      <c r="BE47">
        <f t="shared" si="55"/>
        <v>0</v>
      </c>
      <c r="BF47">
        <f t="shared" si="38"/>
        <v>0</v>
      </c>
      <c r="BG47">
        <f t="shared" si="39"/>
        <v>0</v>
      </c>
      <c r="BI47" s="16">
        <f t="shared" si="40"/>
        <v>0</v>
      </c>
      <c r="BJ47" s="16">
        <f t="shared" si="41"/>
        <v>0</v>
      </c>
      <c r="BK47" s="16">
        <f t="shared" si="42"/>
        <v>0</v>
      </c>
      <c r="BL47" s="17">
        <f t="shared" si="56"/>
        <v>0</v>
      </c>
      <c r="BM47">
        <f t="shared" si="56"/>
        <v>0</v>
      </c>
      <c r="BN47">
        <f t="shared" si="43"/>
        <v>0</v>
      </c>
      <c r="BO47">
        <f t="shared" si="44"/>
        <v>0</v>
      </c>
    </row>
    <row r="48" spans="3:67" ht="12.75">
      <c r="C48" s="13">
        <f t="shared" si="6"/>
        <v>0</v>
      </c>
      <c r="J48" s="15">
        <f t="shared" si="7"/>
        <v>0</v>
      </c>
      <c r="K48" s="27">
        <f t="shared" si="8"/>
        <v>0</v>
      </c>
      <c r="M48" s="16">
        <f t="shared" si="9"/>
        <v>0</v>
      </c>
      <c r="N48" s="16">
        <f t="shared" si="10"/>
        <v>0</v>
      </c>
      <c r="O48" s="16">
        <f t="shared" si="11"/>
        <v>0</v>
      </c>
      <c r="P48" s="17">
        <f t="shared" si="12"/>
        <v>0</v>
      </c>
      <c r="Q48">
        <f t="shared" si="12"/>
        <v>0</v>
      </c>
      <c r="R48">
        <f t="shared" si="13"/>
        <v>0</v>
      </c>
      <c r="S48">
        <f t="shared" si="14"/>
        <v>0</v>
      </c>
      <c r="U48" s="16">
        <f t="shared" si="15"/>
        <v>0</v>
      </c>
      <c r="V48" s="16">
        <f t="shared" si="16"/>
        <v>0</v>
      </c>
      <c r="W48" s="16">
        <f t="shared" si="17"/>
        <v>0</v>
      </c>
      <c r="X48" s="17">
        <f t="shared" si="51"/>
        <v>0</v>
      </c>
      <c r="Y48">
        <f t="shared" si="51"/>
        <v>0</v>
      </c>
      <c r="Z48">
        <f t="shared" si="18"/>
        <v>0</v>
      </c>
      <c r="AA48">
        <f t="shared" si="19"/>
        <v>0</v>
      </c>
      <c r="AC48" s="16">
        <f t="shared" si="20"/>
        <v>0</v>
      </c>
      <c r="AD48" s="16">
        <f t="shared" si="21"/>
        <v>0</v>
      </c>
      <c r="AE48" s="16">
        <f t="shared" si="22"/>
        <v>0</v>
      </c>
      <c r="AF48" s="17">
        <f t="shared" si="52"/>
        <v>0</v>
      </c>
      <c r="AG48">
        <f t="shared" si="52"/>
        <v>0</v>
      </c>
      <c r="AH48">
        <f t="shared" si="23"/>
        <v>0</v>
      </c>
      <c r="AI48">
        <f t="shared" si="24"/>
        <v>0</v>
      </c>
      <c r="AK48" s="16">
        <f t="shared" si="25"/>
        <v>0</v>
      </c>
      <c r="AL48" s="16">
        <f t="shared" si="26"/>
        <v>0</v>
      </c>
      <c r="AM48" s="16">
        <f t="shared" si="27"/>
        <v>0</v>
      </c>
      <c r="AN48" s="17">
        <f t="shared" si="53"/>
        <v>0</v>
      </c>
      <c r="AO48">
        <f t="shared" si="53"/>
        <v>0</v>
      </c>
      <c r="AP48">
        <f t="shared" si="28"/>
        <v>0</v>
      </c>
      <c r="AQ48">
        <f t="shared" si="29"/>
        <v>0</v>
      </c>
      <c r="AS48" s="16">
        <f t="shared" si="30"/>
        <v>0</v>
      </c>
      <c r="AT48" s="16">
        <f t="shared" si="31"/>
        <v>0</v>
      </c>
      <c r="AU48" s="16">
        <f t="shared" si="32"/>
        <v>0</v>
      </c>
      <c r="AV48" s="17">
        <f t="shared" si="54"/>
        <v>0</v>
      </c>
      <c r="AW48">
        <f t="shared" si="54"/>
        <v>0</v>
      </c>
      <c r="AX48">
        <f t="shared" si="33"/>
        <v>0</v>
      </c>
      <c r="AY48">
        <f t="shared" si="34"/>
        <v>0</v>
      </c>
      <c r="BA48" s="16">
        <f t="shared" si="35"/>
        <v>0</v>
      </c>
      <c r="BB48" s="16">
        <f t="shared" si="36"/>
        <v>0</v>
      </c>
      <c r="BC48" s="16">
        <f t="shared" si="37"/>
        <v>0</v>
      </c>
      <c r="BD48" s="17">
        <f t="shared" si="55"/>
        <v>0</v>
      </c>
      <c r="BE48">
        <f t="shared" si="55"/>
        <v>0</v>
      </c>
      <c r="BF48">
        <f t="shared" si="38"/>
        <v>0</v>
      </c>
      <c r="BG48">
        <f t="shared" si="39"/>
        <v>0</v>
      </c>
      <c r="BI48" s="16">
        <f t="shared" si="40"/>
        <v>0</v>
      </c>
      <c r="BJ48" s="16">
        <f t="shared" si="41"/>
        <v>0</v>
      </c>
      <c r="BK48" s="16">
        <f t="shared" si="42"/>
        <v>0</v>
      </c>
      <c r="BL48" s="17">
        <f t="shared" si="56"/>
        <v>0</v>
      </c>
      <c r="BM48">
        <f t="shared" si="56"/>
        <v>0</v>
      </c>
      <c r="BN48">
        <f t="shared" si="43"/>
        <v>0</v>
      </c>
      <c r="BO48">
        <f t="shared" si="44"/>
        <v>0</v>
      </c>
    </row>
    <row r="49" spans="3:67" ht="12.75">
      <c r="C49" s="13">
        <f t="shared" si="6"/>
        <v>0</v>
      </c>
      <c r="J49" s="15">
        <f t="shared" si="7"/>
        <v>0</v>
      </c>
      <c r="K49" s="27">
        <f t="shared" si="8"/>
        <v>0</v>
      </c>
      <c r="M49" s="16">
        <f t="shared" si="9"/>
        <v>0</v>
      </c>
      <c r="N49" s="16">
        <f t="shared" si="10"/>
        <v>0</v>
      </c>
      <c r="O49" s="16">
        <f t="shared" si="11"/>
        <v>0</v>
      </c>
      <c r="P49" s="17">
        <f t="shared" si="12"/>
        <v>0</v>
      </c>
      <c r="Q49">
        <f t="shared" si="12"/>
        <v>0</v>
      </c>
      <c r="R49">
        <f t="shared" si="13"/>
        <v>0</v>
      </c>
      <c r="S49">
        <f t="shared" si="14"/>
        <v>0</v>
      </c>
      <c r="U49" s="16">
        <f t="shared" si="15"/>
        <v>0</v>
      </c>
      <c r="V49" s="16">
        <f t="shared" si="16"/>
        <v>0</v>
      </c>
      <c r="W49" s="16">
        <f t="shared" si="17"/>
        <v>0</v>
      </c>
      <c r="X49" s="17">
        <f t="shared" si="51"/>
        <v>0</v>
      </c>
      <c r="Y49">
        <f t="shared" si="51"/>
        <v>0</v>
      </c>
      <c r="Z49">
        <f t="shared" si="18"/>
        <v>0</v>
      </c>
      <c r="AA49">
        <f t="shared" si="19"/>
        <v>0</v>
      </c>
      <c r="AC49" s="16">
        <f t="shared" si="20"/>
        <v>0</v>
      </c>
      <c r="AD49" s="16">
        <f t="shared" si="21"/>
        <v>0</v>
      </c>
      <c r="AE49" s="16">
        <f t="shared" si="22"/>
        <v>0</v>
      </c>
      <c r="AF49" s="17">
        <f t="shared" si="52"/>
        <v>0</v>
      </c>
      <c r="AG49">
        <f t="shared" si="52"/>
        <v>0</v>
      </c>
      <c r="AH49">
        <f t="shared" si="23"/>
        <v>0</v>
      </c>
      <c r="AI49">
        <f t="shared" si="24"/>
        <v>0</v>
      </c>
      <c r="AK49" s="16">
        <f t="shared" si="25"/>
        <v>0</v>
      </c>
      <c r="AL49" s="16">
        <f t="shared" si="26"/>
        <v>0</v>
      </c>
      <c r="AM49" s="16">
        <f t="shared" si="27"/>
        <v>0</v>
      </c>
      <c r="AN49" s="17">
        <f t="shared" si="53"/>
        <v>0</v>
      </c>
      <c r="AO49">
        <f t="shared" si="53"/>
        <v>0</v>
      </c>
      <c r="AP49">
        <f t="shared" si="28"/>
        <v>0</v>
      </c>
      <c r="AQ49">
        <f t="shared" si="29"/>
        <v>0</v>
      </c>
      <c r="AS49" s="16">
        <f t="shared" si="30"/>
        <v>0</v>
      </c>
      <c r="AT49" s="16">
        <f t="shared" si="31"/>
        <v>0</v>
      </c>
      <c r="AU49" s="16">
        <f t="shared" si="32"/>
        <v>0</v>
      </c>
      <c r="AV49" s="17">
        <f t="shared" si="54"/>
        <v>0</v>
      </c>
      <c r="AW49">
        <f t="shared" si="54"/>
        <v>0</v>
      </c>
      <c r="AX49">
        <f t="shared" si="33"/>
        <v>0</v>
      </c>
      <c r="AY49">
        <f t="shared" si="34"/>
        <v>0</v>
      </c>
      <c r="BA49" s="16">
        <f t="shared" si="35"/>
        <v>0</v>
      </c>
      <c r="BB49" s="16">
        <f t="shared" si="36"/>
        <v>0</v>
      </c>
      <c r="BC49" s="16">
        <f t="shared" si="37"/>
        <v>0</v>
      </c>
      <c r="BD49" s="17">
        <f t="shared" si="55"/>
        <v>0</v>
      </c>
      <c r="BE49">
        <f t="shared" si="55"/>
        <v>0</v>
      </c>
      <c r="BF49">
        <f t="shared" si="38"/>
        <v>0</v>
      </c>
      <c r="BG49">
        <f t="shared" si="39"/>
        <v>0</v>
      </c>
      <c r="BI49" s="16">
        <f t="shared" si="40"/>
        <v>0</v>
      </c>
      <c r="BJ49" s="16">
        <f t="shared" si="41"/>
        <v>0</v>
      </c>
      <c r="BK49" s="16">
        <f t="shared" si="42"/>
        <v>0</v>
      </c>
      <c r="BL49" s="17">
        <f t="shared" si="56"/>
        <v>0</v>
      </c>
      <c r="BM49">
        <f t="shared" si="56"/>
        <v>0</v>
      </c>
      <c r="BN49">
        <f t="shared" si="43"/>
        <v>0</v>
      </c>
      <c r="BO49">
        <f t="shared" si="44"/>
        <v>0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&amp;CAveraging of sights (weighted linear fit)
Enter UT in column A (HH:MM:SS), Altitude (Ho) in column B (Degrees Minutes*10/600)</oddHeader>
    <oddFooter>&amp;C&amp;8Copyright 2009. C V Imaging.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Hakel</dc:creator>
  <cp:keywords/>
  <dc:description/>
  <cp:lastModifiedBy>Peter Hakel</cp:lastModifiedBy>
  <dcterms:created xsi:type="dcterms:W3CDTF">2009-01-30T06:06:43Z</dcterms:created>
  <cp:category/>
  <cp:version/>
  <cp:contentType/>
  <cp:contentStatus/>
</cp:coreProperties>
</file>