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00" windowWidth="19660" windowHeight="109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<sst xmlns="http://schemas.openxmlformats.org/spreadsheetml/2006/main" count="92" uniqueCount="49">
  <si>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Degrees =</t>
  </si>
  <si>
    <t>Minutes =</t>
  </si>
  <si>
    <t>xmin =</t>
  </si>
  <si>
    <t>xmax =</t>
  </si>
  <si>
    <t>xmax-xmin =</t>
  </si>
  <si>
    <t>Time of sight =</t>
  </si>
  <si>
    <t>xsight =</t>
  </si>
  <si>
    <t>Altitude =</t>
  </si>
  <si>
    <t>sigma0 =</t>
  </si>
  <si>
    <t>omega2_0 =</t>
  </si>
  <si>
    <t>Iter1</t>
  </si>
  <si>
    <t>X0</t>
  </si>
  <si>
    <t>X1</t>
  </si>
  <si>
    <t>Y</t>
  </si>
  <si>
    <t>Data</t>
  </si>
  <si>
    <t>Iter0</t>
  </si>
  <si>
    <t>b</t>
  </si>
  <si>
    <t>xsight_sc =</t>
  </si>
  <si>
    <t>H =</t>
  </si>
  <si>
    <t>H0 =</t>
  </si>
  <si>
    <t>Iter2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</si>
  <si>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</si>
  <si>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</si>
  <si>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</si>
  <si>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</si>
  <si>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</si>
  <si>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</si>
  <si>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</si>
  <si>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</si>
  <si>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</si>
  <si>
    <t>xsight_av =</t>
  </si>
  <si>
    <t>time_average</t>
  </si>
  <si>
    <t>H_av =</t>
  </si>
  <si>
    <t>|Hfit - Hinit| =</t>
  </si>
  <si>
    <t>max_weight =</t>
  </si>
  <si>
    <t>H_init =</t>
  </si>
  <si>
    <t>Scatter (') =</t>
  </si>
  <si>
    <t>| Max diff | =</t>
  </si>
  <si>
    <t>Norm. Q2 =</t>
  </si>
  <si>
    <t>data present</t>
  </si>
  <si>
    <t>Q_squared</t>
  </si>
  <si>
    <t>Q2 =</t>
  </si>
  <si>
    <t>N =</t>
  </si>
  <si>
    <t>Denom =</t>
  </si>
  <si>
    <t>N - 1 =</t>
  </si>
  <si>
    <t>Hs comp init =</t>
  </si>
  <si>
    <t>Hs comp final =</t>
  </si>
  <si>
    <t>Slope_sc =</t>
  </si>
  <si>
    <t>Hs change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</si>
</sst>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  <numFmt numFmtId="170" formatCode="0.0%"/>
    <numFmt numFmtId="171" formatCode="0.0E+00"/>
    <numFmt numFmtId="172" formatCode="0.00000"/>
    <numFmt numFmtId="173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67" fontId="0" fillId="4" borderId="0" xfId="0" applyNumberFormat="1" applyFill="1" applyAlignment="1">
      <alignment horizontal="left"/>
    </xf>
    <xf numFmtId="169" fontId="0" fillId="3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3" borderId="0" xfId="0" applyNumberFormat="1" applyFill="1" applyAlignment="1">
      <alignment horizontal="left"/>
    </xf>
    <xf numFmtId="21" fontId="0" fillId="5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67" fontId="0" fillId="6" borderId="0" xfId="0" applyNumberFormat="1" applyFill="1" applyAlignment="1">
      <alignment horizontal="left"/>
    </xf>
    <xf numFmtId="169" fontId="0" fillId="6" borderId="0" xfId="0" applyNumberFormat="1" applyFont="1" applyFill="1" applyAlignment="1">
      <alignment horizontal="left"/>
    </xf>
    <xf numFmtId="21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2" fillId="4" borderId="0" xfId="0" applyNumberFormat="1" applyFont="1" applyFill="1" applyAlignment="1" applyProtection="1">
      <alignment horizontal="left"/>
      <protection/>
    </xf>
    <xf numFmtId="169" fontId="0" fillId="6" borderId="0" xfId="0" applyNumberFormat="1" applyFont="1" applyFill="1" applyAlignment="1" applyProtection="1">
      <alignment horizontal="left"/>
      <protection/>
    </xf>
    <xf numFmtId="169" fontId="0" fillId="5" borderId="0" xfId="0" applyNumberFormat="1" applyFill="1" applyAlignment="1" applyProtection="1">
      <alignment horizontal="left"/>
      <protection/>
    </xf>
    <xf numFmtId="167" fontId="2" fillId="2" borderId="0" xfId="0" applyNumberFormat="1" applyFont="1" applyFill="1" applyAlignment="1" applyProtection="1">
      <alignment horizontal="left"/>
      <protection locked="0"/>
    </xf>
    <xf numFmtId="169" fontId="0" fillId="5" borderId="0" xfId="0" applyNumberFormat="1" applyFill="1" applyAlignment="1">
      <alignment horizontal="left"/>
    </xf>
    <xf numFmtId="169" fontId="0" fillId="5" borderId="0" xfId="0" applyNumberFormat="1" applyFont="1" applyFill="1" applyAlignment="1" applyProtection="1">
      <alignment horizontal="left"/>
      <protection/>
    </xf>
    <xf numFmtId="13" fontId="2" fillId="2" borderId="0" xfId="0" applyNumberFormat="1" applyFont="1" applyFill="1" applyAlignment="1" applyProtection="1">
      <alignment horizontal="left"/>
      <protection locked="0"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9"/>
  <sheetViews>
    <sheetView tabSelected="1" zoomScale="150" zoomScaleNormal="150" workbookViewId="0" topLeftCell="A1">
      <selection activeCell="J3" sqref="J3"/>
    </sheetView>
  </sheetViews>
  <sheetFormatPr defaultColWidth="11.00390625" defaultRowHeight="12.75"/>
  <cols>
    <col min="1" max="1" width="8.75390625" style="26" customWidth="1"/>
    <col min="2" max="2" width="10.00390625" style="27" customWidth="1"/>
    <col min="3" max="3" width="10.00390625" style="28" customWidth="1"/>
    <col min="4" max="4" width="10.00390625" style="30" customWidth="1"/>
    <col min="5" max="5" width="13.875" style="0" customWidth="1"/>
    <col min="6" max="6" width="9.125" style="0" customWidth="1"/>
    <col min="7" max="7" width="9.625" style="5" customWidth="1"/>
    <col min="8" max="8" width="11.00390625" style="0" customWidth="1"/>
    <col min="10" max="10" width="12.00390625" style="0" bestFit="1" customWidth="1"/>
    <col min="11" max="11" width="10.75390625" style="9" customWidth="1"/>
    <col min="12" max="12" width="10.75390625" style="20" customWidth="1"/>
    <col min="13" max="13" width="13.125" style="12" bestFit="1" customWidth="1"/>
    <col min="14" max="16" width="10.75390625" style="10" customWidth="1"/>
    <col min="17" max="17" width="10.75390625" style="11" customWidth="1"/>
    <col min="19" max="19" width="13.125" style="12" customWidth="1"/>
    <col min="20" max="22" width="10.75390625" style="10" customWidth="1"/>
    <col min="23" max="23" width="10.75390625" style="11" customWidth="1"/>
    <col min="25" max="25" width="13.125" style="12" customWidth="1"/>
    <col min="26" max="28" width="10.75390625" style="10" customWidth="1"/>
    <col min="29" max="29" width="10.75390625" style="11" customWidth="1"/>
    <col min="31" max="31" width="13.125" style="12" customWidth="1"/>
    <col min="32" max="34" width="10.75390625" style="10" customWidth="1"/>
    <col min="35" max="35" width="10.75390625" style="11" customWidth="1"/>
    <col min="37" max="37" width="13.125" style="12" customWidth="1"/>
    <col min="38" max="40" width="10.75390625" style="10" customWidth="1"/>
    <col min="41" max="41" width="10.75390625" style="11" customWidth="1"/>
    <col min="43" max="43" width="13.125" style="12" customWidth="1"/>
    <col min="44" max="46" width="10.75390625" style="10" customWidth="1"/>
    <col min="47" max="47" width="10.75390625" style="11" customWidth="1"/>
    <col min="49" max="49" width="13.125" style="12" customWidth="1"/>
    <col min="50" max="52" width="10.75390625" style="10" customWidth="1"/>
    <col min="53" max="53" width="10.75390625" style="11" customWidth="1"/>
  </cols>
  <sheetData>
    <row r="1" spans="1:61" ht="12.75">
      <c r="A1" s="26">
        <v>0.2263888888888889</v>
      </c>
      <c r="B1" s="27">
        <v>66.33333333333333</v>
      </c>
      <c r="C1" s="28">
        <f>ABS(B1-TRUNC(B1))*60</f>
        <v>19.999999999999716</v>
      </c>
      <c r="D1" s="30">
        <f>AZ1/$J$7</f>
        <v>0.07114617189503997</v>
      </c>
      <c r="E1" s="3" t="s">
        <v>45</v>
      </c>
      <c r="F1" s="6">
        <v>66</v>
      </c>
      <c r="G1" s="28">
        <f>ABS(F1-TRUNC(F1))*60</f>
        <v>0</v>
      </c>
      <c r="J1" s="7" t="s">
        <v>14</v>
      </c>
      <c r="K1" s="9">
        <f>IF(ISBLANK(A1),0,(A1-$J$9)/$J$11)</f>
        <v>0</v>
      </c>
      <c r="L1" s="20">
        <f>IF(ISBLANK(B1),0,B1)</f>
        <v>66.33333333333333</v>
      </c>
      <c r="M1" s="12" t="s">
        <v>15</v>
      </c>
      <c r="N1" s="10">
        <f>L1</f>
        <v>66.33333333333333</v>
      </c>
      <c r="O1" s="10">
        <f>ABS($L1-N1)</f>
        <v>0</v>
      </c>
      <c r="P1" s="10">
        <f>IF(ISBLANK(A1),0,1)</f>
        <v>1</v>
      </c>
      <c r="Q1" s="11">
        <f>P1*$K1</f>
        <v>0</v>
      </c>
      <c r="R1">
        <f>P1*$L1</f>
        <v>66.33333333333333</v>
      </c>
      <c r="S1" s="12" t="s">
        <v>10</v>
      </c>
      <c r="T1" s="10">
        <f>IF(ISBLANK($A1),0,$J$3*$K1+$M$13)</f>
        <v>66.18920389461627</v>
      </c>
      <c r="U1" s="10">
        <f>IF(ISBLANK($A1),0,ABS($L1-T1))</f>
        <v>0.14412943871705863</v>
      </c>
      <c r="V1" s="10">
        <f aca="true" t="shared" si="0" ref="V1:V32">IF(ISBLANK($A1),0,IF(U1&lt;$J$5,$J$6,1/U1/U1))</f>
        <v>48.13872786914733</v>
      </c>
      <c r="W1" s="11">
        <f aca="true" t="shared" si="1" ref="W1:W20">V1*$K1</f>
        <v>0</v>
      </c>
      <c r="X1">
        <f>V1*$L1</f>
        <v>3193.202281986773</v>
      </c>
      <c r="Y1" s="12" t="s">
        <v>20</v>
      </c>
      <c r="Z1" s="10">
        <f>IF(ISBLANK($A1),0,$J$3*$K1+$S$13)</f>
        <v>66.18445419773776</v>
      </c>
      <c r="AA1" s="10">
        <f>IF(ISBLANK($A1),0,ABS($L1-Z1))</f>
        <v>0.1488791355955641</v>
      </c>
      <c r="AB1" s="10">
        <f aca="true" t="shared" si="2" ref="AB1:AB32">IF(ISBLANK($A1),0,IF(AA1&lt;$J$5,$J$6,1/AA1/AA1))</f>
        <v>45.11618022291958</v>
      </c>
      <c r="AC1" s="11">
        <f aca="true" t="shared" si="3" ref="AC1:AC20">AB1*$K1</f>
        <v>0</v>
      </c>
      <c r="AD1">
        <f>AB1*$L1</f>
        <v>2992.7066214536653</v>
      </c>
      <c r="AE1" s="12" t="s">
        <v>26</v>
      </c>
      <c r="AF1" s="10">
        <f>IF(ISBLANK($A1),0,$J$3*$K1+$Y$13)</f>
        <v>66.18091416277694</v>
      </c>
      <c r="AG1" s="10">
        <f>IF(ISBLANK($A1),0,ABS($L1-AF1))</f>
        <v>0.1524191705563851</v>
      </c>
      <c r="AH1" s="10">
        <f aca="true" t="shared" si="4" ref="AH1:AH32">IF(ISBLANK($A1),0,IF(AG1&lt;$J$5,$J$6,1/AG1/AG1))</f>
        <v>43.044811681400944</v>
      </c>
      <c r="AI1" s="11">
        <f aca="true" t="shared" si="5" ref="AI1:AI20">AH1*$K1</f>
        <v>0</v>
      </c>
      <c r="AJ1">
        <f>AH1*$L1</f>
        <v>2855.305841532929</v>
      </c>
      <c r="AK1" s="12" t="s">
        <v>27</v>
      </c>
      <c r="AL1" s="10">
        <f>IF(ISBLANK($A1),0,$J$3*$K1+$AE$13)</f>
        <v>66.1787101926825</v>
      </c>
      <c r="AM1" s="10">
        <f>IF(ISBLANK($A1),0,ABS($L1-AL1))</f>
        <v>0.15462314065082694</v>
      </c>
      <c r="AN1" s="10">
        <f aca="true" t="shared" si="6" ref="AN1:AN32">IF(ISBLANK($A1),0,IF(AM1&lt;$J$5,$J$6,1/AM1/AM1))</f>
        <v>41.82645133586173</v>
      </c>
      <c r="AO1" s="11">
        <f aca="true" t="shared" si="7" ref="AO1:AO20">AN1*$K1</f>
        <v>0</v>
      </c>
      <c r="AP1">
        <f>AN1*$L1</f>
        <v>2774.487938612161</v>
      </c>
      <c r="AQ1" s="12" t="s">
        <v>28</v>
      </c>
      <c r="AR1" s="10">
        <f>IF(ISBLANK($A1),0,$J$3*$K1+$AK$13)</f>
        <v>66.17765024058583</v>
      </c>
      <c r="AS1" s="10">
        <f>IF(ISBLANK($A1),0,ABS($L1-AR1))</f>
        <v>0.1556830927474948</v>
      </c>
      <c r="AT1" s="10">
        <f aca="true" t="shared" si="8" ref="AT1:AT32">IF(ISBLANK($A1),0,IF(AS1&lt;$J$5,$J$6,1/AS1/AS1))</f>
        <v>41.25884810824939</v>
      </c>
      <c r="AU1" s="11">
        <f aca="true" t="shared" si="9" ref="AU1:AU20">AT1*$K1</f>
        <v>0</v>
      </c>
      <c r="AV1">
        <f>AT1*$L1</f>
        <v>2736.836924513876</v>
      </c>
      <c r="AW1" s="12" t="s">
        <v>29</v>
      </c>
      <c r="AX1" s="10">
        <f>IF(ISBLANK($A1),0,$J$3*$K1+$AQ$13)</f>
        <v>66.17712183802324</v>
      </c>
      <c r="AY1" s="10">
        <f>IF(ISBLANK($A1),0,ABS($L1-AX1))</f>
        <v>0.15621149531008882</v>
      </c>
      <c r="AZ1" s="10">
        <f aca="true" t="shared" si="10" ref="AZ1:AZ32">IF(ISBLANK($A1),0,IF(AY1&lt;$J$5,$J$6,1/AY1/AY1))</f>
        <v>40.980195011543024</v>
      </c>
      <c r="BA1" s="11">
        <f aca="true" t="shared" si="11" ref="BA1:BA20">AZ1*$K1</f>
        <v>0</v>
      </c>
      <c r="BB1">
        <f>AZ1*$L1</f>
        <v>2718.352935765687</v>
      </c>
      <c r="BD1" t="s">
        <v>31</v>
      </c>
      <c r="BE1">
        <f aca="true" t="shared" si="12" ref="BE1:BE32">IF(ISBLANK(A1),0,AZ1*K1)</f>
        <v>0</v>
      </c>
      <c r="BF1" t="s">
        <v>39</v>
      </c>
      <c r="BG1">
        <f>IF(ISBLANK(A1),0,1)</f>
        <v>1</v>
      </c>
      <c r="BH1" t="s">
        <v>40</v>
      </c>
      <c r="BI1">
        <f aca="true" t="shared" si="13" ref="BI1:BI32">IF(ISBLANK(A1),0,AY1*AY1*AZ1)</f>
        <v>1</v>
      </c>
    </row>
    <row r="2" spans="1:61" ht="12.75">
      <c r="A2" s="26">
        <v>0.22679398148148147</v>
      </c>
      <c r="B2" s="27">
        <v>66.26666666666667</v>
      </c>
      <c r="C2" s="28">
        <f aca="true" t="shared" si="14" ref="C2:C49">ABS(B2-TRUNC(B2))*60</f>
        <v>15.999999999999943</v>
      </c>
      <c r="D2" s="30">
        <f aca="true" t="shared" si="15" ref="D2:D49">AZ2/$J$7</f>
        <v>1</v>
      </c>
      <c r="E2" s="3" t="s">
        <v>46</v>
      </c>
      <c r="F2" s="34">
        <v>66.53333333333333</v>
      </c>
      <c r="G2" s="28">
        <f>ABS(F2-TRUNC(F2))*60</f>
        <v>31.999999999999886</v>
      </c>
      <c r="K2" s="9">
        <f aca="true" t="shared" si="16" ref="K2:K49">IF(ISBLANK(A2),0,(A2-$J$9)/$J$11)</f>
        <v>0.12027491408934493</v>
      </c>
      <c r="L2" s="20">
        <f aca="true" t="shared" si="17" ref="L2:L49">IF(ISBLANK(B2),0,B2)</f>
        <v>66.26666666666667</v>
      </c>
      <c r="N2" s="10">
        <f aca="true" t="shared" si="18" ref="N2:N49">L2</f>
        <v>66.26666666666667</v>
      </c>
      <c r="O2" s="10">
        <f aca="true" t="shared" si="19" ref="O2:O49">ABS($L2-N2)</f>
        <v>0</v>
      </c>
      <c r="P2" s="10">
        <f aca="true" t="shared" si="20" ref="P2:P49">IF(ISBLANK(A2),0,1)</f>
        <v>1</v>
      </c>
      <c r="Q2" s="11">
        <f aca="true" t="shared" si="21" ref="Q2:Q49">P2*$K2</f>
        <v>0.12027491408934493</v>
      </c>
      <c r="R2">
        <f aca="true" t="shared" si="22" ref="R2:R49">P2*$L2</f>
        <v>66.26666666666667</v>
      </c>
      <c r="T2" s="10">
        <f aca="true" t="shared" si="23" ref="T2:T49">IF(ISBLANK($A2),0,$J$3*$K2+$M$13)</f>
        <v>66.25335051546392</v>
      </c>
      <c r="U2" s="10">
        <f aca="true" t="shared" si="24" ref="U2:U49">IF(ISBLANK($A2),0,ABS($L2-T2))</f>
        <v>0.013316151202744209</v>
      </c>
      <c r="V2" s="10">
        <f t="shared" si="0"/>
        <v>576</v>
      </c>
      <c r="W2" s="11">
        <f t="shared" si="1"/>
        <v>69.27835051546268</v>
      </c>
      <c r="X2">
        <f aca="true" t="shared" si="25" ref="X2:X49">V2*$L2</f>
        <v>38169.6</v>
      </c>
      <c r="Z2" s="10">
        <f aca="true" t="shared" si="26" ref="Z2:Z49">IF(ISBLANK($A2),0,$J$3*$K2+$S$13)</f>
        <v>66.24860081858542</v>
      </c>
      <c r="AA2" s="10">
        <f aca="true" t="shared" si="27" ref="AA2:AA49">IF(ISBLANK($A2),0,ABS($L2-Z2))</f>
        <v>0.01806584808124967</v>
      </c>
      <c r="AB2" s="10">
        <f t="shared" si="2"/>
        <v>576</v>
      </c>
      <c r="AC2" s="11">
        <f t="shared" si="3"/>
        <v>69.27835051546268</v>
      </c>
      <c r="AD2">
        <f aca="true" t="shared" si="28" ref="AD2:AD49">AB2*$L2</f>
        <v>38169.6</v>
      </c>
      <c r="AF2" s="10">
        <f aca="true" t="shared" si="29" ref="AF2:AF49">IF(ISBLANK($A2),0,$J$3*$K2+$Y$13)</f>
        <v>66.2450607836246</v>
      </c>
      <c r="AG2" s="10">
        <f aca="true" t="shared" si="30" ref="AG2:AG49">IF(ISBLANK($A2),0,ABS($L2-AF2))</f>
        <v>0.021605883042070673</v>
      </c>
      <c r="AH2" s="10">
        <f t="shared" si="4"/>
        <v>576</v>
      </c>
      <c r="AI2" s="11">
        <f t="shared" si="5"/>
        <v>69.27835051546268</v>
      </c>
      <c r="AJ2">
        <f aca="true" t="shared" si="31" ref="AJ2:AJ49">AH2*$L2</f>
        <v>38169.6</v>
      </c>
      <c r="AL2" s="10">
        <f aca="true" t="shared" si="32" ref="AL2:AL49">IF(ISBLANK($A2),0,$J$3*$K2+$AE$13)</f>
        <v>66.24285681353015</v>
      </c>
      <c r="AM2" s="10">
        <f aca="true" t="shared" si="33" ref="AM2:AM49">IF(ISBLANK($A2),0,ABS($L2-AL2))</f>
        <v>0.023809853136512515</v>
      </c>
      <c r="AN2" s="10">
        <f t="shared" si="6"/>
        <v>576</v>
      </c>
      <c r="AO2" s="11">
        <f t="shared" si="7"/>
        <v>69.27835051546268</v>
      </c>
      <c r="AP2">
        <f aca="true" t="shared" si="34" ref="AP2:AP49">AN2*$L2</f>
        <v>38169.6</v>
      </c>
      <c r="AR2" s="10">
        <f aca="true" t="shared" si="35" ref="AR2:AR49">IF(ISBLANK($A2),0,$J$3*$K2+$AK$13)</f>
        <v>66.24179686143349</v>
      </c>
      <c r="AS2" s="10">
        <f aca="true" t="shared" si="36" ref="AS2:AS49">IF(ISBLANK($A2),0,ABS($L2-AR2))</f>
        <v>0.024869805233180386</v>
      </c>
      <c r="AT2" s="10">
        <f t="shared" si="8"/>
        <v>576</v>
      </c>
      <c r="AU2" s="11">
        <f t="shared" si="9"/>
        <v>69.27835051546268</v>
      </c>
      <c r="AV2">
        <f aca="true" t="shared" si="37" ref="AV2:AV49">AT2*$L2</f>
        <v>38169.6</v>
      </c>
      <c r="AX2" s="10">
        <f aca="true" t="shared" si="38" ref="AX2:AX49">IF(ISBLANK($A2),0,$J$3*$K2+$AQ$13)</f>
        <v>66.24126845887089</v>
      </c>
      <c r="AY2" s="10">
        <f aca="true" t="shared" si="39" ref="AY2:AY49">IF(ISBLANK($A2),0,ABS($L2-AX2))</f>
        <v>0.025398207795774397</v>
      </c>
      <c r="AZ2" s="10">
        <f t="shared" si="10"/>
        <v>576</v>
      </c>
      <c r="BA2" s="11">
        <f t="shared" si="11"/>
        <v>69.27835051546268</v>
      </c>
      <c r="BB2">
        <f aca="true" t="shared" si="40" ref="BB2:BB49">AZ2*$L2</f>
        <v>38169.6</v>
      </c>
      <c r="BE2">
        <f t="shared" si="12"/>
        <v>69.27835051546268</v>
      </c>
      <c r="BG2">
        <f aca="true" t="shared" si="41" ref="BG2:BG49">IF(ISBLANK(A2),0,1)</f>
        <v>1</v>
      </c>
      <c r="BI2">
        <f t="shared" si="13"/>
        <v>0.3715597205207052</v>
      </c>
    </row>
    <row r="3" spans="1:61" ht="12.75">
      <c r="A3" s="26">
        <v>0.22699074074074074</v>
      </c>
      <c r="B3" s="27">
        <v>66.38333333333334</v>
      </c>
      <c r="C3" s="28">
        <f t="shared" si="14"/>
        <v>23.000000000000398</v>
      </c>
      <c r="D3" s="30">
        <f t="shared" si="15"/>
        <v>0.14114067984859902</v>
      </c>
      <c r="E3" s="2" t="s">
        <v>48</v>
      </c>
      <c r="F3" s="33">
        <f>F2-F1</f>
        <v>0.5333333333333314</v>
      </c>
      <c r="G3" s="28">
        <f>ABS(F3-TRUNC(F3))*60</f>
        <v>31.999999999999886</v>
      </c>
      <c r="I3" s="1" t="s">
        <v>47</v>
      </c>
      <c r="J3" s="35">
        <f>F3</f>
        <v>0.5333333333333314</v>
      </c>
      <c r="K3" s="9">
        <f t="shared" si="16"/>
        <v>0.17869415807560335</v>
      </c>
      <c r="L3" s="20">
        <f t="shared" si="17"/>
        <v>66.38333333333334</v>
      </c>
      <c r="M3" s="12" t="s">
        <v>11</v>
      </c>
      <c r="N3" s="10">
        <f t="shared" si="18"/>
        <v>66.38333333333334</v>
      </c>
      <c r="O3" s="10">
        <f t="shared" si="19"/>
        <v>0</v>
      </c>
      <c r="P3" s="10">
        <f t="shared" si="20"/>
        <v>1</v>
      </c>
      <c r="Q3" s="11">
        <f t="shared" si="21"/>
        <v>0.17869415807560335</v>
      </c>
      <c r="R3">
        <f t="shared" si="22"/>
        <v>66.38333333333334</v>
      </c>
      <c r="S3" s="12" t="s">
        <v>11</v>
      </c>
      <c r="T3" s="10">
        <f t="shared" si="23"/>
        <v>66.28450744558992</v>
      </c>
      <c r="U3" s="10">
        <f t="shared" si="24"/>
        <v>0.09882588774341627</v>
      </c>
      <c r="V3" s="10">
        <f t="shared" si="0"/>
        <v>102.390237762582</v>
      </c>
      <c r="W3" s="11">
        <f t="shared" si="1"/>
        <v>18.29653733214544</v>
      </c>
      <c r="X3">
        <f t="shared" si="25"/>
        <v>6797.005283472736</v>
      </c>
      <c r="Y3" s="12" t="s">
        <v>11</v>
      </c>
      <c r="Z3" s="10">
        <f t="shared" si="26"/>
        <v>66.27975774871142</v>
      </c>
      <c r="AA3" s="10">
        <f t="shared" si="27"/>
        <v>0.10357558462192173</v>
      </c>
      <c r="AB3" s="10">
        <f t="shared" si="2"/>
        <v>93.21487325193571</v>
      </c>
      <c r="AC3" s="11">
        <f t="shared" si="3"/>
        <v>16.65695329587873</v>
      </c>
      <c r="AD3">
        <f t="shared" si="28"/>
        <v>6187.914002707666</v>
      </c>
      <c r="AE3" s="12" t="s">
        <v>11</v>
      </c>
      <c r="AF3" s="10">
        <f t="shared" si="29"/>
        <v>66.2762177137506</v>
      </c>
      <c r="AG3" s="10">
        <f t="shared" si="30"/>
        <v>0.10711561958274274</v>
      </c>
      <c r="AH3" s="10">
        <f t="shared" si="4"/>
        <v>87.15541829621289</v>
      </c>
      <c r="AI3" s="11">
        <f t="shared" si="5"/>
        <v>15.574164094168799</v>
      </c>
      <c r="AJ3">
        <f t="shared" si="31"/>
        <v>5785.667184563599</v>
      </c>
      <c r="AK3" s="12" t="s">
        <v>11</v>
      </c>
      <c r="AL3" s="10">
        <f t="shared" si="32"/>
        <v>66.27401374365616</v>
      </c>
      <c r="AM3" s="10">
        <f t="shared" si="33"/>
        <v>0.10931958967718458</v>
      </c>
      <c r="AN3" s="10">
        <f t="shared" si="6"/>
        <v>83.67659783806819</v>
      </c>
      <c r="AO3" s="11">
        <f t="shared" si="7"/>
        <v>14.952519201304447</v>
      </c>
      <c r="AP3">
        <f t="shared" si="34"/>
        <v>5554.731486483761</v>
      </c>
      <c r="AQ3" s="12" t="s">
        <v>11</v>
      </c>
      <c r="AR3" s="10">
        <f t="shared" si="35"/>
        <v>66.27295379155949</v>
      </c>
      <c r="AS3" s="10">
        <f t="shared" si="36"/>
        <v>0.11037954177385245</v>
      </c>
      <c r="AT3" s="10">
        <f t="shared" si="8"/>
        <v>82.07725555652162</v>
      </c>
      <c r="AU3" s="11">
        <f t="shared" si="9"/>
        <v>14.666726078828768</v>
      </c>
      <c r="AV3">
        <f t="shared" si="37"/>
        <v>5448.56181469376</v>
      </c>
      <c r="AW3" s="12" t="s">
        <v>11</v>
      </c>
      <c r="AX3" s="10">
        <f t="shared" si="38"/>
        <v>66.2724253889969</v>
      </c>
      <c r="AY3" s="10">
        <f t="shared" si="39"/>
        <v>0.11090794433644646</v>
      </c>
      <c r="AZ3" s="10">
        <f t="shared" si="10"/>
        <v>81.29703159279303</v>
      </c>
      <c r="BA3" s="11">
        <f t="shared" si="11"/>
        <v>14.527304614519878</v>
      </c>
      <c r="BB3">
        <f t="shared" si="40"/>
        <v>5396.767947234911</v>
      </c>
      <c r="BE3">
        <f t="shared" si="12"/>
        <v>14.527304614519878</v>
      </c>
      <c r="BG3">
        <f t="shared" si="41"/>
        <v>1</v>
      </c>
      <c r="BI3">
        <f t="shared" si="13"/>
        <v>1</v>
      </c>
    </row>
    <row r="4" spans="1:61" ht="12.75">
      <c r="A4" s="26">
        <v>0.2274074074074074</v>
      </c>
      <c r="B4" s="27">
        <v>66.36666666666666</v>
      </c>
      <c r="C4" s="28">
        <f t="shared" si="14"/>
        <v>21.999999999999602</v>
      </c>
      <c r="D4" s="30">
        <f t="shared" si="15"/>
        <v>1</v>
      </c>
      <c r="K4" s="9">
        <f t="shared" si="16"/>
        <v>0.3024054982817846</v>
      </c>
      <c r="L4" s="20">
        <f t="shared" si="17"/>
        <v>66.36666666666666</v>
      </c>
      <c r="M4" s="12">
        <f>SUM(P1:P49)</f>
        <v>9</v>
      </c>
      <c r="N4" s="10">
        <f t="shared" si="18"/>
        <v>66.36666666666666</v>
      </c>
      <c r="O4" s="10">
        <f t="shared" si="19"/>
        <v>0</v>
      </c>
      <c r="P4" s="10">
        <f t="shared" si="20"/>
        <v>1</v>
      </c>
      <c r="Q4" s="11">
        <f t="shared" si="21"/>
        <v>0.3024054982817846</v>
      </c>
      <c r="R4">
        <f t="shared" si="22"/>
        <v>66.36666666666666</v>
      </c>
      <c r="S4" s="12">
        <f>SUM(V1:V49)</f>
        <v>2787.2091431966437</v>
      </c>
      <c r="T4" s="10">
        <f t="shared" si="23"/>
        <v>66.35048682703322</v>
      </c>
      <c r="U4" s="10">
        <f t="shared" si="24"/>
        <v>0.01617983963343761</v>
      </c>
      <c r="V4" s="10">
        <f t="shared" si="0"/>
        <v>576</v>
      </c>
      <c r="W4" s="11">
        <f t="shared" si="1"/>
        <v>174.18556701030792</v>
      </c>
      <c r="X4">
        <f t="shared" si="25"/>
        <v>38227.2</v>
      </c>
      <c r="Y4" s="12">
        <f>SUM(AB1:AB49)</f>
        <v>2939.2558339108878</v>
      </c>
      <c r="Z4" s="10">
        <f t="shared" si="26"/>
        <v>66.34573713015472</v>
      </c>
      <c r="AA4" s="10">
        <f t="shared" si="27"/>
        <v>0.02092953651194307</v>
      </c>
      <c r="AB4" s="10">
        <f t="shared" si="2"/>
        <v>576</v>
      </c>
      <c r="AC4" s="11">
        <f t="shared" si="3"/>
        <v>174.18556701030792</v>
      </c>
      <c r="AD4">
        <f t="shared" si="28"/>
        <v>38227.2</v>
      </c>
      <c r="AE4" s="12">
        <f>SUM(AH1:AH49)</f>
        <v>3033.2198612444263</v>
      </c>
      <c r="AF4" s="10">
        <f t="shared" si="29"/>
        <v>66.3421970951939</v>
      </c>
      <c r="AG4" s="10">
        <f t="shared" si="30"/>
        <v>0.024469571472764073</v>
      </c>
      <c r="AH4" s="10">
        <f t="shared" si="4"/>
        <v>576</v>
      </c>
      <c r="AI4" s="11">
        <f t="shared" si="5"/>
        <v>174.18556701030792</v>
      </c>
      <c r="AJ4">
        <f t="shared" si="31"/>
        <v>38227.2</v>
      </c>
      <c r="AK4" s="12">
        <f>SUM(AN1:AN49)</f>
        <v>3069.0050710811265</v>
      </c>
      <c r="AL4" s="10">
        <f t="shared" si="32"/>
        <v>66.33999312509945</v>
      </c>
      <c r="AM4" s="10">
        <f t="shared" si="33"/>
        <v>0.026673541567205916</v>
      </c>
      <c r="AN4" s="10">
        <f t="shared" si="6"/>
        <v>576</v>
      </c>
      <c r="AO4" s="11">
        <f t="shared" si="7"/>
        <v>174.18556701030792</v>
      </c>
      <c r="AP4">
        <f t="shared" si="34"/>
        <v>38227.2</v>
      </c>
      <c r="AQ4" s="12">
        <f>SUM(AT1:AT49)</f>
        <v>3087.8194450452934</v>
      </c>
      <c r="AR4" s="10">
        <f t="shared" si="35"/>
        <v>66.33893317300279</v>
      </c>
      <c r="AS4" s="10">
        <f t="shared" si="36"/>
        <v>0.027733493663873787</v>
      </c>
      <c r="AT4" s="10">
        <f t="shared" si="8"/>
        <v>576</v>
      </c>
      <c r="AU4" s="11">
        <f t="shared" si="9"/>
        <v>174.18556701030792</v>
      </c>
      <c r="AV4">
        <f t="shared" si="37"/>
        <v>38227.2</v>
      </c>
      <c r="AW4" s="12">
        <f>SUM(AZ1:AZ49)</f>
        <v>3097.617179991077</v>
      </c>
      <c r="AX4" s="10">
        <f t="shared" si="38"/>
        <v>66.33840477044019</v>
      </c>
      <c r="AY4" s="10">
        <f t="shared" si="39"/>
        <v>0.028261896226467798</v>
      </c>
      <c r="AZ4" s="10">
        <f t="shared" si="10"/>
        <v>576</v>
      </c>
      <c r="BA4" s="11">
        <f t="shared" si="11"/>
        <v>174.18556701030792</v>
      </c>
      <c r="BB4">
        <f t="shared" si="40"/>
        <v>38227.2</v>
      </c>
      <c r="BE4">
        <f t="shared" si="12"/>
        <v>174.18556701030792</v>
      </c>
      <c r="BG4">
        <f t="shared" si="41"/>
        <v>1</v>
      </c>
      <c r="BI4">
        <f t="shared" si="13"/>
        <v>0.4600712323098056</v>
      </c>
    </row>
    <row r="5" spans="1:61" ht="12.75">
      <c r="A5" s="26">
        <v>0.22770833333333332</v>
      </c>
      <c r="B5" s="27">
        <v>66.35</v>
      </c>
      <c r="C5" s="28">
        <f t="shared" si="14"/>
        <v>20.99999999999966</v>
      </c>
      <c r="D5" s="30">
        <f t="shared" si="15"/>
        <v>1</v>
      </c>
      <c r="E5" s="3" t="s">
        <v>5</v>
      </c>
      <c r="F5" s="8">
        <v>0.22847222222222222</v>
      </c>
      <c r="G5" s="22">
        <f>J13*J11+J9</f>
        <v>0.22806280971130424</v>
      </c>
      <c r="I5" s="1" t="s">
        <v>8</v>
      </c>
      <c r="J5" s="14">
        <f>F13/60</f>
        <v>0.041666666666666664</v>
      </c>
      <c r="K5" s="9">
        <f t="shared" si="16"/>
        <v>0.3917525773195863</v>
      </c>
      <c r="L5" s="20">
        <f t="shared" si="17"/>
        <v>66.35</v>
      </c>
      <c r="N5" s="10">
        <f t="shared" si="18"/>
        <v>66.35</v>
      </c>
      <c r="O5" s="10">
        <f t="shared" si="19"/>
        <v>0</v>
      </c>
      <c r="P5" s="10">
        <f t="shared" si="20"/>
        <v>1</v>
      </c>
      <c r="Q5" s="11">
        <f t="shared" si="21"/>
        <v>0.3917525773195863</v>
      </c>
      <c r="R5">
        <f t="shared" si="22"/>
        <v>66.35</v>
      </c>
      <c r="T5" s="10">
        <f t="shared" si="23"/>
        <v>66.39813860252005</v>
      </c>
      <c r="U5" s="10">
        <f t="shared" si="24"/>
        <v>0.048138602520054974</v>
      </c>
      <c r="V5" s="10">
        <f t="shared" si="0"/>
        <v>431.5320368564561</v>
      </c>
      <c r="W5" s="11">
        <f t="shared" si="1"/>
        <v>169.05378763448738</v>
      </c>
      <c r="X5">
        <f t="shared" si="25"/>
        <v>28632.15064542586</v>
      </c>
      <c r="Z5" s="10">
        <f t="shared" si="26"/>
        <v>66.39338890564154</v>
      </c>
      <c r="AA5" s="10">
        <f t="shared" si="27"/>
        <v>0.04338890564154951</v>
      </c>
      <c r="AB5" s="10">
        <f t="shared" si="2"/>
        <v>531.1810915848706</v>
      </c>
      <c r="AC5" s="11">
        <f t="shared" si="3"/>
        <v>208.09156165180428</v>
      </c>
      <c r="AD5">
        <f t="shared" si="28"/>
        <v>35243.865426656164</v>
      </c>
      <c r="AF5" s="10">
        <f t="shared" si="29"/>
        <v>66.38984887068072</v>
      </c>
      <c r="AG5" s="10">
        <f t="shared" si="30"/>
        <v>0.03984887068072851</v>
      </c>
      <c r="AH5" s="10">
        <f t="shared" si="4"/>
        <v>576</v>
      </c>
      <c r="AI5" s="11">
        <f t="shared" si="5"/>
        <v>225.6494845360817</v>
      </c>
      <c r="AJ5">
        <f t="shared" si="31"/>
        <v>38217.6</v>
      </c>
      <c r="AL5" s="10">
        <f t="shared" si="32"/>
        <v>66.38764490058628</v>
      </c>
      <c r="AM5" s="10">
        <f t="shared" si="33"/>
        <v>0.03764490058628667</v>
      </c>
      <c r="AN5" s="10">
        <f t="shared" si="6"/>
        <v>576</v>
      </c>
      <c r="AO5" s="11">
        <f t="shared" si="7"/>
        <v>225.6494845360817</v>
      </c>
      <c r="AP5">
        <f t="shared" si="34"/>
        <v>38217.6</v>
      </c>
      <c r="AR5" s="10">
        <f t="shared" si="35"/>
        <v>66.38658494848961</v>
      </c>
      <c r="AS5" s="10">
        <f t="shared" si="36"/>
        <v>0.036584948489618796</v>
      </c>
      <c r="AT5" s="10">
        <f t="shared" si="8"/>
        <v>576</v>
      </c>
      <c r="AU5" s="11">
        <f t="shared" si="9"/>
        <v>225.6494845360817</v>
      </c>
      <c r="AV5">
        <f t="shared" si="37"/>
        <v>38217.6</v>
      </c>
      <c r="AX5" s="10">
        <f t="shared" si="38"/>
        <v>66.38605654592702</v>
      </c>
      <c r="AY5" s="10">
        <f t="shared" si="39"/>
        <v>0.036056545927024786</v>
      </c>
      <c r="AZ5" s="10">
        <f t="shared" si="10"/>
        <v>576</v>
      </c>
      <c r="BA5" s="11">
        <f t="shared" si="11"/>
        <v>225.6494845360817</v>
      </c>
      <c r="BB5">
        <f t="shared" si="40"/>
        <v>38217.6</v>
      </c>
      <c r="BE5">
        <f t="shared" si="12"/>
        <v>225.6494845360817</v>
      </c>
      <c r="BG5">
        <f t="shared" si="41"/>
        <v>1</v>
      </c>
      <c r="BI5">
        <f t="shared" si="13"/>
        <v>0.7488429144120851</v>
      </c>
    </row>
    <row r="6" spans="1:61" ht="12.75">
      <c r="A6" s="26">
        <v>0.2281134259259259</v>
      </c>
      <c r="B6" s="27">
        <v>66.375</v>
      </c>
      <c r="C6" s="28">
        <f t="shared" si="14"/>
        <v>22.5</v>
      </c>
      <c r="D6" s="30">
        <f t="shared" si="15"/>
        <v>0.30697659085143036</v>
      </c>
      <c r="E6" s="2" t="s">
        <v>7</v>
      </c>
      <c r="F6" s="16">
        <f>J14</f>
        <v>66.50675050021472</v>
      </c>
      <c r="G6" s="25">
        <f>J17</f>
        <v>66.44191981807349</v>
      </c>
      <c r="I6" s="1" t="s">
        <v>9</v>
      </c>
      <c r="J6" s="14">
        <f>1/J5/J5</f>
        <v>576</v>
      </c>
      <c r="K6" s="9">
        <f t="shared" si="16"/>
        <v>0.5120274914089312</v>
      </c>
      <c r="L6" s="20">
        <f t="shared" si="17"/>
        <v>66.375</v>
      </c>
      <c r="M6" s="12" t="s">
        <v>12</v>
      </c>
      <c r="N6" s="10">
        <f t="shared" si="18"/>
        <v>66.375</v>
      </c>
      <c r="O6" s="10">
        <f t="shared" si="19"/>
        <v>0</v>
      </c>
      <c r="P6" s="10">
        <f t="shared" si="20"/>
        <v>1</v>
      </c>
      <c r="Q6" s="11">
        <f t="shared" si="21"/>
        <v>0.5120274914089312</v>
      </c>
      <c r="R6">
        <f t="shared" si="22"/>
        <v>66.375</v>
      </c>
      <c r="S6" s="12" t="s">
        <v>12</v>
      </c>
      <c r="T6" s="10">
        <f t="shared" si="23"/>
        <v>66.4622852233677</v>
      </c>
      <c r="U6" s="10">
        <f t="shared" si="24"/>
        <v>0.08728522336770084</v>
      </c>
      <c r="V6" s="10">
        <f t="shared" si="0"/>
        <v>131.25581251161526</v>
      </c>
      <c r="W6" s="11">
        <f t="shared" si="1"/>
        <v>67.20658441316337</v>
      </c>
      <c r="X6">
        <f t="shared" si="25"/>
        <v>8712.104555458463</v>
      </c>
      <c r="Y6" s="12" t="s">
        <v>12</v>
      </c>
      <c r="Z6" s="10">
        <f t="shared" si="26"/>
        <v>66.4575355264892</v>
      </c>
      <c r="AA6" s="10">
        <f t="shared" si="27"/>
        <v>0.08253552648919538</v>
      </c>
      <c r="AB6" s="10">
        <f t="shared" si="2"/>
        <v>146.79732712862662</v>
      </c>
      <c r="AC6" s="11">
        <f t="shared" si="3"/>
        <v>75.16426715520693</v>
      </c>
      <c r="AD6">
        <f t="shared" si="28"/>
        <v>9743.672588162592</v>
      </c>
      <c r="AE6" s="12" t="s">
        <v>12</v>
      </c>
      <c r="AF6" s="10">
        <f t="shared" si="29"/>
        <v>66.45399549152837</v>
      </c>
      <c r="AG6" s="10">
        <f t="shared" si="30"/>
        <v>0.07899549152837437</v>
      </c>
      <c r="AH6" s="10">
        <f t="shared" si="4"/>
        <v>160.2490223191176</v>
      </c>
      <c r="AI6" s="11">
        <f t="shared" si="5"/>
        <v>82.05190489879162</v>
      </c>
      <c r="AJ6">
        <f t="shared" si="31"/>
        <v>10636.528856431432</v>
      </c>
      <c r="AK6" s="12" t="s">
        <v>12</v>
      </c>
      <c r="AL6" s="10">
        <f t="shared" si="32"/>
        <v>66.45179152143393</v>
      </c>
      <c r="AM6" s="10">
        <f t="shared" si="33"/>
        <v>0.07679152143393253</v>
      </c>
      <c r="AN6" s="10">
        <f t="shared" si="6"/>
        <v>169.57954111054747</v>
      </c>
      <c r="AO6" s="11">
        <f t="shared" si="7"/>
        <v>86.82938702911134</v>
      </c>
      <c r="AP6">
        <f t="shared" si="34"/>
        <v>11255.842041212589</v>
      </c>
      <c r="AQ6" s="12" t="s">
        <v>12</v>
      </c>
      <c r="AR6" s="10">
        <f t="shared" si="35"/>
        <v>66.45073156933726</v>
      </c>
      <c r="AS6" s="10">
        <f t="shared" si="36"/>
        <v>0.07573156933726466</v>
      </c>
      <c r="AT6" s="10">
        <f t="shared" si="8"/>
        <v>174.35968949686153</v>
      </c>
      <c r="AU6" s="11">
        <f t="shared" si="9"/>
        <v>89.27695441591818</v>
      </c>
      <c r="AV6">
        <f t="shared" si="37"/>
        <v>11573.124390354184</v>
      </c>
      <c r="AW6" s="12" t="s">
        <v>12</v>
      </c>
      <c r="AX6" s="10">
        <f t="shared" si="38"/>
        <v>66.45020316677467</v>
      </c>
      <c r="AY6" s="10">
        <f t="shared" si="39"/>
        <v>0.07520316677467065</v>
      </c>
      <c r="AZ6" s="10">
        <f t="shared" si="10"/>
        <v>176.81851633042388</v>
      </c>
      <c r="BA6" s="11">
        <f t="shared" si="11"/>
        <v>90.53594135131608</v>
      </c>
      <c r="BB6">
        <f t="shared" si="40"/>
        <v>11736.329021431884</v>
      </c>
      <c r="BE6">
        <f t="shared" si="12"/>
        <v>90.53594135131608</v>
      </c>
      <c r="BG6">
        <f t="shared" si="41"/>
        <v>1</v>
      </c>
      <c r="BI6">
        <f t="shared" si="13"/>
        <v>1</v>
      </c>
    </row>
    <row r="7" spans="1:61" ht="12.75">
      <c r="A7" s="26">
        <v>0.22854166666666667</v>
      </c>
      <c r="B7" s="27">
        <v>66.44166666666666</v>
      </c>
      <c r="C7" s="28">
        <f t="shared" si="14"/>
        <v>26.499999999999773</v>
      </c>
      <c r="D7" s="30">
        <f t="shared" si="15"/>
        <v>0.2978344163989748</v>
      </c>
      <c r="E7" s="2" t="s">
        <v>0</v>
      </c>
      <c r="F7" s="17">
        <f>TRUNC(F6)</f>
        <v>66</v>
      </c>
      <c r="G7" s="23">
        <f>TRUNC(G6)</f>
        <v>66</v>
      </c>
      <c r="I7" s="1" t="s">
        <v>34</v>
      </c>
      <c r="J7" s="14">
        <f>MAX(AZ1:AZ49)</f>
        <v>576</v>
      </c>
      <c r="K7" s="9">
        <f t="shared" si="16"/>
        <v>0.6391752577319653</v>
      </c>
      <c r="L7" s="20">
        <f t="shared" si="17"/>
        <v>66.44166666666666</v>
      </c>
      <c r="M7" s="12">
        <f>SUM(Q1:Q49)</f>
        <v>4.010309278350517</v>
      </c>
      <c r="N7" s="10">
        <f t="shared" si="18"/>
        <v>66.44166666666666</v>
      </c>
      <c r="O7" s="10">
        <f t="shared" si="19"/>
        <v>0</v>
      </c>
      <c r="P7" s="10">
        <f t="shared" si="20"/>
        <v>1</v>
      </c>
      <c r="Q7" s="11">
        <f t="shared" si="21"/>
        <v>0.6391752577319653</v>
      </c>
      <c r="R7">
        <f t="shared" si="22"/>
        <v>66.44166666666666</v>
      </c>
      <c r="S7" s="12">
        <f>SUM(W1:W49)</f>
        <v>1344.553323722716</v>
      </c>
      <c r="T7" s="10">
        <f t="shared" si="23"/>
        <v>66.53009736540665</v>
      </c>
      <c r="U7" s="10">
        <f t="shared" si="24"/>
        <v>0.08843069873998388</v>
      </c>
      <c r="V7" s="10">
        <f t="shared" si="0"/>
        <v>127.87742623961094</v>
      </c>
      <c r="W7" s="11">
        <f t="shared" si="1"/>
        <v>81.7360868748037</v>
      </c>
      <c r="X7">
        <f t="shared" si="25"/>
        <v>8496.389328403484</v>
      </c>
      <c r="Y7" s="12">
        <f>SUM(AC1:AC49)</f>
        <v>1429.003130651488</v>
      </c>
      <c r="Z7" s="10">
        <f t="shared" si="26"/>
        <v>66.52534766852814</v>
      </c>
      <c r="AA7" s="10">
        <f t="shared" si="27"/>
        <v>0.08368100186147842</v>
      </c>
      <c r="AB7" s="10">
        <f t="shared" si="2"/>
        <v>142.8059352490392</v>
      </c>
      <c r="AC7" s="11">
        <f t="shared" si="3"/>
        <v>91.27802046845898</v>
      </c>
      <c r="AD7">
        <f t="shared" si="28"/>
        <v>9488.264347838247</v>
      </c>
      <c r="AE7" s="12">
        <f>SUM(AI1:AI49)</f>
        <v>1487.3921880642888</v>
      </c>
      <c r="AF7" s="10">
        <f t="shared" si="29"/>
        <v>66.52180763356732</v>
      </c>
      <c r="AG7" s="10">
        <f t="shared" si="30"/>
        <v>0.08014096690065742</v>
      </c>
      <c r="AH7" s="10">
        <f t="shared" si="4"/>
        <v>155.7008000766978</v>
      </c>
      <c r="AI7" s="11">
        <f t="shared" si="5"/>
        <v>99.5200990180965</v>
      </c>
      <c r="AJ7">
        <f t="shared" si="31"/>
        <v>10345.020658429261</v>
      </c>
      <c r="AK7" s="12">
        <f>SUM(AO1:AO49)</f>
        <v>1516.4994075620314</v>
      </c>
      <c r="AL7" s="10">
        <f t="shared" si="32"/>
        <v>66.51960366347288</v>
      </c>
      <c r="AM7" s="10">
        <f t="shared" si="33"/>
        <v>0.07793699680621557</v>
      </c>
      <c r="AN7" s="10">
        <f t="shared" si="6"/>
        <v>164.63139807962162</v>
      </c>
      <c r="AO7" s="11">
        <f t="shared" si="7"/>
        <v>105.22831629831592</v>
      </c>
      <c r="AP7">
        <f t="shared" si="34"/>
        <v>10938.384474073526</v>
      </c>
      <c r="AQ7" s="12">
        <f>SUM(AU1:AU49)</f>
        <v>1531.6543291413136</v>
      </c>
      <c r="AR7" s="10">
        <f t="shared" si="35"/>
        <v>66.51854371137621</v>
      </c>
      <c r="AS7" s="10">
        <f t="shared" si="36"/>
        <v>0.0768770447095477</v>
      </c>
      <c r="AT7" s="10">
        <f t="shared" si="8"/>
        <v>169.20244725047132</v>
      </c>
      <c r="AU7" s="11">
        <f t="shared" si="9"/>
        <v>108.15001783019926</v>
      </c>
      <c r="AV7">
        <f t="shared" si="37"/>
        <v>11242.092599400065</v>
      </c>
      <c r="AW7" s="12">
        <f>SUM(BA1:BA49)</f>
        <v>1539.5131736784408</v>
      </c>
      <c r="AX7" s="10">
        <f t="shared" si="38"/>
        <v>66.51801530881362</v>
      </c>
      <c r="AY7" s="10">
        <f t="shared" si="39"/>
        <v>0.0763486421469537</v>
      </c>
      <c r="AZ7" s="10">
        <f t="shared" si="10"/>
        <v>171.55262384580948</v>
      </c>
      <c r="BA7" s="11">
        <f t="shared" si="11"/>
        <v>109.65219256124016</v>
      </c>
      <c r="BB7">
        <f t="shared" si="40"/>
        <v>11398.242249355324</v>
      </c>
      <c r="BE7">
        <f t="shared" si="12"/>
        <v>109.65219256124016</v>
      </c>
      <c r="BG7">
        <f t="shared" si="41"/>
        <v>1</v>
      </c>
      <c r="BI7">
        <f t="shared" si="13"/>
        <v>1</v>
      </c>
    </row>
    <row r="8" spans="1:61" ht="12.75">
      <c r="A8" s="26">
        <v>0.22930555555555554</v>
      </c>
      <c r="B8" s="27">
        <v>66.58333333333333</v>
      </c>
      <c r="C8" s="28">
        <f t="shared" si="14"/>
        <v>34.999999999999716</v>
      </c>
      <c r="D8" s="30">
        <f t="shared" si="15"/>
        <v>0.5607097451571309</v>
      </c>
      <c r="E8" s="2" t="s">
        <v>1</v>
      </c>
      <c r="F8" s="21">
        <f>ABS((F6-F7)*60)</f>
        <v>30.405030012883287</v>
      </c>
      <c r="G8" s="24">
        <f>ABS((G6-G7)*60)</f>
        <v>26.5151890844092</v>
      </c>
      <c r="I8" s="1" t="s">
        <v>6</v>
      </c>
      <c r="J8" s="4">
        <f>F5</f>
        <v>0.22847222222222222</v>
      </c>
      <c r="K8" s="9">
        <f t="shared" si="16"/>
        <v>0.8659793814433016</v>
      </c>
      <c r="L8" s="20">
        <f t="shared" si="17"/>
        <v>66.58333333333333</v>
      </c>
      <c r="N8" s="10">
        <f t="shared" si="18"/>
        <v>66.58333333333333</v>
      </c>
      <c r="O8" s="10">
        <f t="shared" si="19"/>
        <v>0</v>
      </c>
      <c r="P8" s="10">
        <f t="shared" si="20"/>
        <v>1</v>
      </c>
      <c r="Q8" s="11">
        <f t="shared" si="21"/>
        <v>0.8659793814433016</v>
      </c>
      <c r="R8">
        <f t="shared" si="22"/>
        <v>66.58333333333333</v>
      </c>
      <c r="T8" s="10">
        <f t="shared" si="23"/>
        <v>66.65105956471936</v>
      </c>
      <c r="U8" s="10">
        <f t="shared" si="24"/>
        <v>0.06772623138603251</v>
      </c>
      <c r="V8" s="10">
        <f t="shared" si="0"/>
        <v>218.01490195723161</v>
      </c>
      <c r="W8" s="11">
        <f t="shared" si="1"/>
        <v>188.79640994234546</v>
      </c>
      <c r="X8">
        <f t="shared" si="25"/>
        <v>14516.158888652337</v>
      </c>
      <c r="Z8" s="10">
        <f t="shared" si="26"/>
        <v>66.64630986784086</v>
      </c>
      <c r="AA8" s="10">
        <f t="shared" si="27"/>
        <v>0.06297653450752705</v>
      </c>
      <c r="AB8" s="10">
        <f t="shared" si="2"/>
        <v>252.14042647349618</v>
      </c>
      <c r="AC8" s="11">
        <f t="shared" si="3"/>
        <v>218.34841055436848</v>
      </c>
      <c r="AD8">
        <f t="shared" si="28"/>
        <v>16788.35006269362</v>
      </c>
      <c r="AF8" s="10">
        <f t="shared" si="29"/>
        <v>66.64276983288003</v>
      </c>
      <c r="AG8" s="10">
        <f t="shared" si="30"/>
        <v>0.059436499546706045</v>
      </c>
      <c r="AH8" s="10">
        <f t="shared" si="4"/>
        <v>283.069808870997</v>
      </c>
      <c r="AI8" s="11">
        <f t="shared" si="5"/>
        <v>245.1326179913796</v>
      </c>
      <c r="AJ8">
        <f t="shared" si="31"/>
        <v>18847.73144066055</v>
      </c>
      <c r="AL8" s="10">
        <f t="shared" si="32"/>
        <v>66.64056586278559</v>
      </c>
      <c r="AM8" s="10">
        <f t="shared" si="33"/>
        <v>0.0572325294522642</v>
      </c>
      <c r="AN8" s="10">
        <f t="shared" si="6"/>
        <v>305.2910827170277</v>
      </c>
      <c r="AO8" s="11">
        <f t="shared" si="7"/>
        <v>264.37578297144745</v>
      </c>
      <c r="AP8">
        <f t="shared" si="34"/>
        <v>20327.29792424209</v>
      </c>
      <c r="AR8" s="10">
        <f t="shared" si="35"/>
        <v>66.63950591068892</v>
      </c>
      <c r="AS8" s="10">
        <f t="shared" si="36"/>
        <v>0.05617257735559633</v>
      </c>
      <c r="AT8" s="10">
        <f t="shared" si="8"/>
        <v>316.9212046331889</v>
      </c>
      <c r="AU8" s="11">
        <f t="shared" si="9"/>
        <v>274.4472287545149</v>
      </c>
      <c r="AV8">
        <f t="shared" si="37"/>
        <v>21101.67020849316</v>
      </c>
      <c r="AX8" s="10">
        <f t="shared" si="38"/>
        <v>66.63897750812633</v>
      </c>
      <c r="AY8" s="10">
        <f t="shared" si="39"/>
        <v>0.05564417479300232</v>
      </c>
      <c r="AZ8" s="10">
        <f t="shared" si="10"/>
        <v>322.9688132105074</v>
      </c>
      <c r="BA8" s="11">
        <f t="shared" si="11"/>
        <v>279.6843330895124</v>
      </c>
      <c r="BB8">
        <f t="shared" si="40"/>
        <v>21504.34014626628</v>
      </c>
      <c r="BE8">
        <f t="shared" si="12"/>
        <v>279.6843330895124</v>
      </c>
      <c r="BG8">
        <f t="shared" si="41"/>
        <v>1</v>
      </c>
      <c r="BI8">
        <f t="shared" si="13"/>
        <v>1</v>
      </c>
    </row>
    <row r="9" spans="1:61" ht="12.75">
      <c r="A9" s="26">
        <v>0.22975694444444442</v>
      </c>
      <c r="B9" s="27">
        <v>66.74166666666666</v>
      </c>
      <c r="C9" s="28">
        <f t="shared" si="14"/>
        <v>44.4999999999996</v>
      </c>
      <c r="D9" s="30">
        <f t="shared" si="15"/>
        <v>1</v>
      </c>
      <c r="G9"/>
      <c r="I9" s="1" t="s">
        <v>2</v>
      </c>
      <c r="J9" s="4">
        <f>MIN(A1:A49)</f>
        <v>0.2263888888888889</v>
      </c>
      <c r="K9" s="9">
        <f t="shared" si="16"/>
        <v>1</v>
      </c>
      <c r="L9" s="20">
        <f t="shared" si="17"/>
        <v>66.74166666666666</v>
      </c>
      <c r="M9" s="12" t="s">
        <v>13</v>
      </c>
      <c r="N9" s="10">
        <f t="shared" si="18"/>
        <v>66.74166666666666</v>
      </c>
      <c r="O9" s="10">
        <f t="shared" si="19"/>
        <v>0</v>
      </c>
      <c r="P9" s="10">
        <f t="shared" si="20"/>
        <v>1</v>
      </c>
      <c r="Q9" s="11">
        <f t="shared" si="21"/>
        <v>1</v>
      </c>
      <c r="R9">
        <f t="shared" si="22"/>
        <v>66.74166666666666</v>
      </c>
      <c r="S9" s="12" t="s">
        <v>13</v>
      </c>
      <c r="T9" s="10">
        <f t="shared" si="23"/>
        <v>66.7225372279496</v>
      </c>
      <c r="U9" s="10">
        <f t="shared" si="24"/>
        <v>0.019129438717058633</v>
      </c>
      <c r="V9" s="10">
        <f t="shared" si="0"/>
        <v>576</v>
      </c>
      <c r="W9" s="11">
        <f t="shared" si="1"/>
        <v>576</v>
      </c>
      <c r="X9">
        <f t="shared" si="25"/>
        <v>38443.2</v>
      </c>
      <c r="Y9" s="12" t="s">
        <v>13</v>
      </c>
      <c r="Z9" s="10">
        <f t="shared" si="26"/>
        <v>66.7177875310711</v>
      </c>
      <c r="AA9" s="10">
        <f t="shared" si="27"/>
        <v>0.023879135595564094</v>
      </c>
      <c r="AB9" s="10">
        <f t="shared" si="2"/>
        <v>576</v>
      </c>
      <c r="AC9" s="11">
        <f t="shared" si="3"/>
        <v>576</v>
      </c>
      <c r="AD9">
        <f t="shared" si="28"/>
        <v>38443.2</v>
      </c>
      <c r="AE9" s="12" t="s">
        <v>13</v>
      </c>
      <c r="AF9" s="10">
        <f t="shared" si="29"/>
        <v>66.71424749611027</v>
      </c>
      <c r="AG9" s="10">
        <f t="shared" si="30"/>
        <v>0.027419170556385097</v>
      </c>
      <c r="AH9" s="10">
        <f t="shared" si="4"/>
        <v>576</v>
      </c>
      <c r="AI9" s="11">
        <f t="shared" si="5"/>
        <v>576</v>
      </c>
      <c r="AJ9">
        <f t="shared" si="31"/>
        <v>38443.2</v>
      </c>
      <c r="AK9" s="12" t="s">
        <v>13</v>
      </c>
      <c r="AL9" s="10">
        <f t="shared" si="32"/>
        <v>66.71204352601583</v>
      </c>
      <c r="AM9" s="10">
        <f t="shared" si="33"/>
        <v>0.02962314065082694</v>
      </c>
      <c r="AN9" s="10">
        <f t="shared" si="6"/>
        <v>576</v>
      </c>
      <c r="AO9" s="11">
        <f t="shared" si="7"/>
        <v>576</v>
      </c>
      <c r="AP9">
        <f t="shared" si="34"/>
        <v>38443.2</v>
      </c>
      <c r="AQ9" s="12" t="s">
        <v>13</v>
      </c>
      <c r="AR9" s="10">
        <f t="shared" si="35"/>
        <v>66.71098357391917</v>
      </c>
      <c r="AS9" s="10">
        <f t="shared" si="36"/>
        <v>0.03068309274749481</v>
      </c>
      <c r="AT9" s="10">
        <f t="shared" si="8"/>
        <v>576</v>
      </c>
      <c r="AU9" s="11">
        <f t="shared" si="9"/>
        <v>576</v>
      </c>
      <c r="AV9">
        <f t="shared" si="37"/>
        <v>38443.2</v>
      </c>
      <c r="AW9" s="12" t="s">
        <v>13</v>
      </c>
      <c r="AX9" s="10">
        <f t="shared" si="38"/>
        <v>66.71045517135657</v>
      </c>
      <c r="AY9" s="10">
        <f t="shared" si="39"/>
        <v>0.03121149531008882</v>
      </c>
      <c r="AZ9" s="10">
        <f t="shared" si="10"/>
        <v>576</v>
      </c>
      <c r="BA9" s="11">
        <f t="shared" si="11"/>
        <v>576</v>
      </c>
      <c r="BB9">
        <f t="shared" si="40"/>
        <v>38443.2</v>
      </c>
      <c r="BE9">
        <f t="shared" si="12"/>
        <v>576</v>
      </c>
      <c r="BG9">
        <f t="shared" si="41"/>
        <v>1</v>
      </c>
      <c r="BI9">
        <f t="shared" si="13"/>
        <v>0.5611146851472172</v>
      </c>
    </row>
    <row r="10" spans="3:61" ht="12.75">
      <c r="C10" s="28">
        <f t="shared" si="14"/>
        <v>0</v>
      </c>
      <c r="D10" s="30">
        <f t="shared" si="15"/>
        <v>0</v>
      </c>
      <c r="E10" s="2" t="s">
        <v>25</v>
      </c>
      <c r="F10" s="19">
        <f>ABS(J16)</f>
        <v>0.00026824502501199277</v>
      </c>
      <c r="G10" s="18">
        <f>ABS(F10-TRUNC(F10))*60</f>
        <v>0.016094701500719566</v>
      </c>
      <c r="I10" s="1" t="s">
        <v>3</v>
      </c>
      <c r="J10" s="4">
        <f>MAX(A1:A49)</f>
        <v>0.22975694444444442</v>
      </c>
      <c r="K10" s="9">
        <f t="shared" si="16"/>
        <v>0</v>
      </c>
      <c r="L10" s="20">
        <f t="shared" si="17"/>
        <v>0</v>
      </c>
      <c r="M10" s="12">
        <f>SUM(R1:R49)</f>
        <v>597.8416666666667</v>
      </c>
      <c r="N10" s="10">
        <f t="shared" si="18"/>
        <v>0</v>
      </c>
      <c r="O10" s="10">
        <f t="shared" si="19"/>
        <v>0</v>
      </c>
      <c r="P10" s="10">
        <f t="shared" si="20"/>
        <v>0</v>
      </c>
      <c r="Q10" s="11">
        <f t="shared" si="21"/>
        <v>0</v>
      </c>
      <c r="R10">
        <f t="shared" si="22"/>
        <v>0</v>
      </c>
      <c r="S10" s="12">
        <f>SUM(X1:X49)</f>
        <v>185187.01098339964</v>
      </c>
      <c r="T10" s="10">
        <f t="shared" si="23"/>
        <v>0</v>
      </c>
      <c r="U10" s="10">
        <f t="shared" si="24"/>
        <v>0</v>
      </c>
      <c r="V10" s="10">
        <f t="shared" si="0"/>
        <v>0</v>
      </c>
      <c r="W10" s="11">
        <f t="shared" si="1"/>
        <v>0</v>
      </c>
      <c r="X10">
        <f t="shared" si="25"/>
        <v>0</v>
      </c>
      <c r="Y10" s="12">
        <f>SUM(AD1:AD49)</f>
        <v>195284.77304951195</v>
      </c>
      <c r="Z10" s="10">
        <f t="shared" si="26"/>
        <v>0</v>
      </c>
      <c r="AA10" s="10">
        <f t="shared" si="27"/>
        <v>0</v>
      </c>
      <c r="AB10" s="10">
        <f t="shared" si="2"/>
        <v>0</v>
      </c>
      <c r="AC10" s="11">
        <f t="shared" si="3"/>
        <v>0</v>
      </c>
      <c r="AD10">
        <f t="shared" si="28"/>
        <v>0</v>
      </c>
      <c r="AE10" s="12">
        <f>SUM(AJ1:AJ49)</f>
        <v>201527.85398161778</v>
      </c>
      <c r="AF10" s="10">
        <f t="shared" si="29"/>
        <v>0</v>
      </c>
      <c r="AG10" s="10">
        <f t="shared" si="30"/>
        <v>0</v>
      </c>
      <c r="AH10" s="10">
        <f t="shared" si="4"/>
        <v>0</v>
      </c>
      <c r="AI10" s="11">
        <f t="shared" si="5"/>
        <v>0</v>
      </c>
      <c r="AJ10">
        <f t="shared" si="31"/>
        <v>0</v>
      </c>
      <c r="AK10" s="12">
        <f>SUM(AP1:AP49)</f>
        <v>203908.34386462416</v>
      </c>
      <c r="AL10" s="10">
        <f t="shared" si="32"/>
        <v>0</v>
      </c>
      <c r="AM10" s="10">
        <f t="shared" si="33"/>
        <v>0</v>
      </c>
      <c r="AN10" s="10">
        <f t="shared" si="6"/>
        <v>0</v>
      </c>
      <c r="AO10" s="11">
        <f t="shared" si="7"/>
        <v>0</v>
      </c>
      <c r="AP10">
        <f t="shared" si="34"/>
        <v>0</v>
      </c>
      <c r="AQ10" s="12">
        <f>SUM(AV1:AV49)</f>
        <v>205159.88593745505</v>
      </c>
      <c r="AR10" s="10">
        <f t="shared" si="35"/>
        <v>0</v>
      </c>
      <c r="AS10" s="10">
        <f t="shared" si="36"/>
        <v>0</v>
      </c>
      <c r="AT10" s="10">
        <f t="shared" si="8"/>
        <v>0</v>
      </c>
      <c r="AU10" s="11">
        <f t="shared" si="9"/>
        <v>0</v>
      </c>
      <c r="AV10">
        <f t="shared" si="37"/>
        <v>0</v>
      </c>
      <c r="AW10" s="12">
        <f>SUM(BB1:BB49)</f>
        <v>205811.63230005407</v>
      </c>
      <c r="AX10" s="10">
        <f t="shared" si="38"/>
        <v>0</v>
      </c>
      <c r="AY10" s="10">
        <f t="shared" si="39"/>
        <v>0</v>
      </c>
      <c r="AZ10" s="10">
        <f t="shared" si="10"/>
        <v>0</v>
      </c>
      <c r="BA10" s="11">
        <f t="shared" si="11"/>
        <v>0</v>
      </c>
      <c r="BB10">
        <f t="shared" si="40"/>
        <v>0</v>
      </c>
      <c r="BE10">
        <f t="shared" si="12"/>
        <v>0</v>
      </c>
      <c r="BG10">
        <f t="shared" si="41"/>
        <v>0</v>
      </c>
      <c r="BI10">
        <f t="shared" si="13"/>
        <v>0</v>
      </c>
    </row>
    <row r="11" spans="3:61" ht="12.75">
      <c r="C11" s="28">
        <f t="shared" si="14"/>
        <v>0</v>
      </c>
      <c r="D11" s="30">
        <f t="shared" si="15"/>
        <v>0</v>
      </c>
      <c r="E11" s="2" t="s">
        <v>33</v>
      </c>
      <c r="F11" s="29">
        <f>ABS(J17-J18)</f>
        <v>0.012350301618042181</v>
      </c>
      <c r="G11" s="18">
        <f>ABS(F11-TRUNC(F11))*60</f>
        <v>0.7410180970825309</v>
      </c>
      <c r="I11" s="1" t="s">
        <v>4</v>
      </c>
      <c r="J11" s="4">
        <f>J10-J9</f>
        <v>0.003368055555555527</v>
      </c>
      <c r="K11" s="9">
        <f t="shared" si="16"/>
        <v>0</v>
      </c>
      <c r="L11" s="20">
        <f t="shared" si="17"/>
        <v>0</v>
      </c>
      <c r="M11" s="13"/>
      <c r="N11" s="10">
        <f t="shared" si="18"/>
        <v>0</v>
      </c>
      <c r="O11" s="10">
        <f t="shared" si="19"/>
        <v>0</v>
      </c>
      <c r="P11" s="10">
        <f t="shared" si="20"/>
        <v>0</v>
      </c>
      <c r="Q11" s="11">
        <f t="shared" si="21"/>
        <v>0</v>
      </c>
      <c r="R11">
        <f t="shared" si="22"/>
        <v>0</v>
      </c>
      <c r="S11" s="13"/>
      <c r="T11" s="10">
        <f t="shared" si="23"/>
        <v>0</v>
      </c>
      <c r="U11" s="10">
        <f t="shared" si="24"/>
        <v>0</v>
      </c>
      <c r="V11" s="10">
        <f t="shared" si="0"/>
        <v>0</v>
      </c>
      <c r="W11" s="11">
        <f t="shared" si="1"/>
        <v>0</v>
      </c>
      <c r="X11">
        <f t="shared" si="25"/>
        <v>0</v>
      </c>
      <c r="Y11" s="13"/>
      <c r="Z11" s="10">
        <f t="shared" si="26"/>
        <v>0</v>
      </c>
      <c r="AA11" s="10">
        <f t="shared" si="27"/>
        <v>0</v>
      </c>
      <c r="AB11" s="10">
        <f t="shared" si="2"/>
        <v>0</v>
      </c>
      <c r="AC11" s="11">
        <f t="shared" si="3"/>
        <v>0</v>
      </c>
      <c r="AD11">
        <f t="shared" si="28"/>
        <v>0</v>
      </c>
      <c r="AE11" s="13"/>
      <c r="AF11" s="10">
        <f t="shared" si="29"/>
        <v>0</v>
      </c>
      <c r="AG11" s="10">
        <f t="shared" si="30"/>
        <v>0</v>
      </c>
      <c r="AH11" s="10">
        <f t="shared" si="4"/>
        <v>0</v>
      </c>
      <c r="AI11" s="11">
        <f t="shared" si="5"/>
        <v>0</v>
      </c>
      <c r="AJ11">
        <f t="shared" si="31"/>
        <v>0</v>
      </c>
      <c r="AK11" s="13"/>
      <c r="AL11" s="10">
        <f t="shared" si="32"/>
        <v>0</v>
      </c>
      <c r="AM11" s="10">
        <f t="shared" si="33"/>
        <v>0</v>
      </c>
      <c r="AN11" s="10">
        <f t="shared" si="6"/>
        <v>0</v>
      </c>
      <c r="AO11" s="11">
        <f t="shared" si="7"/>
        <v>0</v>
      </c>
      <c r="AP11">
        <f t="shared" si="34"/>
        <v>0</v>
      </c>
      <c r="AQ11" s="13"/>
      <c r="AR11" s="10">
        <f t="shared" si="35"/>
        <v>0</v>
      </c>
      <c r="AS11" s="10">
        <f t="shared" si="36"/>
        <v>0</v>
      </c>
      <c r="AT11" s="10">
        <f t="shared" si="8"/>
        <v>0</v>
      </c>
      <c r="AU11" s="11">
        <f t="shared" si="9"/>
        <v>0</v>
      </c>
      <c r="AV11">
        <f t="shared" si="37"/>
        <v>0</v>
      </c>
      <c r="AW11" s="13"/>
      <c r="AX11" s="10">
        <f t="shared" si="38"/>
        <v>0</v>
      </c>
      <c r="AY11" s="10">
        <f t="shared" si="39"/>
        <v>0</v>
      </c>
      <c r="AZ11" s="10">
        <f t="shared" si="10"/>
        <v>0</v>
      </c>
      <c r="BA11" s="11">
        <f t="shared" si="11"/>
        <v>0</v>
      </c>
      <c r="BB11">
        <f t="shared" si="40"/>
        <v>0</v>
      </c>
      <c r="BE11">
        <f t="shared" si="12"/>
        <v>0</v>
      </c>
      <c r="BG11">
        <f t="shared" si="41"/>
        <v>0</v>
      </c>
      <c r="BI11">
        <f t="shared" si="13"/>
        <v>0</v>
      </c>
    </row>
    <row r="12" spans="3:61" ht="12.75">
      <c r="C12" s="28">
        <f t="shared" si="14"/>
        <v>0</v>
      </c>
      <c r="D12" s="30">
        <f t="shared" si="15"/>
        <v>0</v>
      </c>
      <c r="E12" s="2" t="s">
        <v>37</v>
      </c>
      <c r="F12" s="29">
        <f>J19</f>
        <v>0.15621149531008882</v>
      </c>
      <c r="G12" s="18">
        <f>ABS(F12-TRUNC(F12))*60</f>
        <v>9.37268971860533</v>
      </c>
      <c r="I12" s="2" t="s">
        <v>17</v>
      </c>
      <c r="J12" s="15">
        <f>(J8-$J$9)/$J$11</f>
        <v>0.6185567010309309</v>
      </c>
      <c r="K12" s="9">
        <f t="shared" si="16"/>
        <v>0</v>
      </c>
      <c r="L12" s="20">
        <f t="shared" si="17"/>
        <v>0</v>
      </c>
      <c r="M12" s="12" t="s">
        <v>16</v>
      </c>
      <c r="N12" s="10">
        <f t="shared" si="18"/>
        <v>0</v>
      </c>
      <c r="O12" s="10">
        <f t="shared" si="19"/>
        <v>0</v>
      </c>
      <c r="P12" s="10">
        <f t="shared" si="20"/>
        <v>0</v>
      </c>
      <c r="Q12" s="11">
        <f t="shared" si="21"/>
        <v>0</v>
      </c>
      <c r="R12">
        <f t="shared" si="22"/>
        <v>0</v>
      </c>
      <c r="S12" s="12" t="s">
        <v>16</v>
      </c>
      <c r="T12" s="10">
        <f t="shared" si="23"/>
        <v>0</v>
      </c>
      <c r="U12" s="10">
        <f t="shared" si="24"/>
        <v>0</v>
      </c>
      <c r="V12" s="10">
        <f t="shared" si="0"/>
        <v>0</v>
      </c>
      <c r="W12" s="11">
        <f t="shared" si="1"/>
        <v>0</v>
      </c>
      <c r="X12">
        <f t="shared" si="25"/>
        <v>0</v>
      </c>
      <c r="Y12" s="12" t="s">
        <v>16</v>
      </c>
      <c r="Z12" s="10">
        <f t="shared" si="26"/>
        <v>0</v>
      </c>
      <c r="AA12" s="10">
        <f t="shared" si="27"/>
        <v>0</v>
      </c>
      <c r="AB12" s="10">
        <f t="shared" si="2"/>
        <v>0</v>
      </c>
      <c r="AC12" s="11">
        <f t="shared" si="3"/>
        <v>0</v>
      </c>
      <c r="AD12">
        <f t="shared" si="28"/>
        <v>0</v>
      </c>
      <c r="AE12" s="12" t="s">
        <v>16</v>
      </c>
      <c r="AF12" s="10">
        <f t="shared" si="29"/>
        <v>0</v>
      </c>
      <c r="AG12" s="10">
        <f t="shared" si="30"/>
        <v>0</v>
      </c>
      <c r="AH12" s="10">
        <f t="shared" si="4"/>
        <v>0</v>
      </c>
      <c r="AI12" s="11">
        <f t="shared" si="5"/>
        <v>0</v>
      </c>
      <c r="AJ12">
        <f t="shared" si="31"/>
        <v>0</v>
      </c>
      <c r="AK12" s="12" t="s">
        <v>16</v>
      </c>
      <c r="AL12" s="10">
        <f t="shared" si="32"/>
        <v>0</v>
      </c>
      <c r="AM12" s="10">
        <f t="shared" si="33"/>
        <v>0</v>
      </c>
      <c r="AN12" s="10">
        <f t="shared" si="6"/>
        <v>0</v>
      </c>
      <c r="AO12" s="11">
        <f t="shared" si="7"/>
        <v>0</v>
      </c>
      <c r="AP12">
        <f t="shared" si="34"/>
        <v>0</v>
      </c>
      <c r="AQ12" s="12" t="s">
        <v>16</v>
      </c>
      <c r="AR12" s="10">
        <f t="shared" si="35"/>
        <v>0</v>
      </c>
      <c r="AS12" s="10">
        <f t="shared" si="36"/>
        <v>0</v>
      </c>
      <c r="AT12" s="10">
        <f t="shared" si="8"/>
        <v>0</v>
      </c>
      <c r="AU12" s="11">
        <f t="shared" si="9"/>
        <v>0</v>
      </c>
      <c r="AV12">
        <f t="shared" si="37"/>
        <v>0</v>
      </c>
      <c r="AW12" s="12" t="s">
        <v>16</v>
      </c>
      <c r="AX12" s="10">
        <f t="shared" si="38"/>
        <v>0</v>
      </c>
      <c r="AY12" s="10">
        <f t="shared" si="39"/>
        <v>0</v>
      </c>
      <c r="AZ12" s="10">
        <f t="shared" si="10"/>
        <v>0</v>
      </c>
      <c r="BA12" s="11">
        <f t="shared" si="11"/>
        <v>0</v>
      </c>
      <c r="BB12">
        <f t="shared" si="40"/>
        <v>0</v>
      </c>
      <c r="BE12">
        <f t="shared" si="12"/>
        <v>0</v>
      </c>
      <c r="BG12">
        <f t="shared" si="41"/>
        <v>0</v>
      </c>
      <c r="BI12">
        <f t="shared" si="13"/>
        <v>0</v>
      </c>
    </row>
    <row r="13" spans="3:61" ht="12.75">
      <c r="C13" s="28">
        <f t="shared" si="14"/>
        <v>0</v>
      </c>
      <c r="D13" s="30">
        <f t="shared" si="15"/>
        <v>0</v>
      </c>
      <c r="E13" s="3" t="s">
        <v>36</v>
      </c>
      <c r="F13" s="31">
        <v>2.5</v>
      </c>
      <c r="G13"/>
      <c r="I13" s="2" t="s">
        <v>30</v>
      </c>
      <c r="J13" s="15">
        <f>SUM(BE1:BE49)/SUM(AZ1:AZ49)</f>
        <v>0.4969991720161093</v>
      </c>
      <c r="K13" s="9">
        <f t="shared" si="16"/>
        <v>0</v>
      </c>
      <c r="L13" s="20">
        <f t="shared" si="17"/>
        <v>0</v>
      </c>
      <c r="M13" s="12">
        <f>(M10-$J$3*M7)/M4</f>
        <v>66.18920389461627</v>
      </c>
      <c r="N13" s="10">
        <f t="shared" si="18"/>
        <v>0</v>
      </c>
      <c r="O13" s="10">
        <f t="shared" si="19"/>
        <v>0</v>
      </c>
      <c r="P13" s="10">
        <f t="shared" si="20"/>
        <v>0</v>
      </c>
      <c r="Q13" s="11">
        <f t="shared" si="21"/>
        <v>0</v>
      </c>
      <c r="R13">
        <f t="shared" si="22"/>
        <v>0</v>
      </c>
      <c r="S13" s="12">
        <f>(S10-$J$3*S7)/S4</f>
        <v>66.18445419773776</v>
      </c>
      <c r="T13" s="10">
        <f t="shared" si="23"/>
        <v>0</v>
      </c>
      <c r="U13" s="10">
        <f t="shared" si="24"/>
        <v>0</v>
      </c>
      <c r="V13" s="10">
        <f t="shared" si="0"/>
        <v>0</v>
      </c>
      <c r="W13" s="11">
        <f t="shared" si="1"/>
        <v>0</v>
      </c>
      <c r="X13">
        <f t="shared" si="25"/>
        <v>0</v>
      </c>
      <c r="Y13" s="12">
        <f>(Y10-$J$3*Y7)/Y4</f>
        <v>66.18091416277694</v>
      </c>
      <c r="Z13" s="10">
        <f t="shared" si="26"/>
        <v>0</v>
      </c>
      <c r="AA13" s="10">
        <f t="shared" si="27"/>
        <v>0</v>
      </c>
      <c r="AB13" s="10">
        <f t="shared" si="2"/>
        <v>0</v>
      </c>
      <c r="AC13" s="11">
        <f t="shared" si="3"/>
        <v>0</v>
      </c>
      <c r="AD13">
        <f t="shared" si="28"/>
        <v>0</v>
      </c>
      <c r="AE13" s="12">
        <f>(AE10-$J$3*AE7)/AE4</f>
        <v>66.1787101926825</v>
      </c>
      <c r="AF13" s="10">
        <f t="shared" si="29"/>
        <v>0</v>
      </c>
      <c r="AG13" s="10">
        <f t="shared" si="30"/>
        <v>0</v>
      </c>
      <c r="AH13" s="10">
        <f t="shared" si="4"/>
        <v>0</v>
      </c>
      <c r="AI13" s="11">
        <f t="shared" si="5"/>
        <v>0</v>
      </c>
      <c r="AJ13">
        <f t="shared" si="31"/>
        <v>0</v>
      </c>
      <c r="AK13" s="12">
        <f>(AK10-$J$3*AK7)/AK4</f>
        <v>66.17765024058583</v>
      </c>
      <c r="AL13" s="10">
        <f t="shared" si="32"/>
        <v>0</v>
      </c>
      <c r="AM13" s="10">
        <f t="shared" si="33"/>
        <v>0</v>
      </c>
      <c r="AN13" s="10">
        <f t="shared" si="6"/>
        <v>0</v>
      </c>
      <c r="AO13" s="11">
        <f t="shared" si="7"/>
        <v>0</v>
      </c>
      <c r="AP13">
        <f t="shared" si="34"/>
        <v>0</v>
      </c>
      <c r="AQ13" s="12">
        <f>(AQ10-$J$3*AQ7)/AQ4</f>
        <v>66.17712183802324</v>
      </c>
      <c r="AR13" s="10">
        <f t="shared" si="35"/>
        <v>0</v>
      </c>
      <c r="AS13" s="10">
        <f t="shared" si="36"/>
        <v>0</v>
      </c>
      <c r="AT13" s="10">
        <f t="shared" si="8"/>
        <v>0</v>
      </c>
      <c r="AU13" s="11">
        <f t="shared" si="9"/>
        <v>0</v>
      </c>
      <c r="AV13">
        <f t="shared" si="37"/>
        <v>0</v>
      </c>
      <c r="AW13" s="12">
        <f>(AW10-$J$3*AW7)/AW4</f>
        <v>66.17685359299823</v>
      </c>
      <c r="AX13" s="10">
        <f t="shared" si="38"/>
        <v>0</v>
      </c>
      <c r="AY13" s="10">
        <f t="shared" si="39"/>
        <v>0</v>
      </c>
      <c r="AZ13" s="10">
        <f t="shared" si="10"/>
        <v>0</v>
      </c>
      <c r="BA13" s="11">
        <f t="shared" si="11"/>
        <v>0</v>
      </c>
      <c r="BB13">
        <f t="shared" si="40"/>
        <v>0</v>
      </c>
      <c r="BE13">
        <f t="shared" si="12"/>
        <v>0</v>
      </c>
      <c r="BG13">
        <f t="shared" si="41"/>
        <v>0</v>
      </c>
      <c r="BI13">
        <f t="shared" si="13"/>
        <v>0</v>
      </c>
    </row>
    <row r="14" spans="3:61" ht="12.75">
      <c r="C14" s="28">
        <f t="shared" si="14"/>
        <v>0</v>
      </c>
      <c r="D14" s="30">
        <f t="shared" si="15"/>
        <v>0</v>
      </c>
      <c r="E14" s="2" t="s">
        <v>38</v>
      </c>
      <c r="F14" s="32">
        <f>J20/J23</f>
        <v>0.8926985690487266</v>
      </c>
      <c r="G14"/>
      <c r="I14" s="1" t="s">
        <v>18</v>
      </c>
      <c r="J14" s="14">
        <f>J12*$J$3+AW13</f>
        <v>66.50675050021472</v>
      </c>
      <c r="K14" s="9">
        <f t="shared" si="16"/>
        <v>0</v>
      </c>
      <c r="L14" s="20">
        <f t="shared" si="17"/>
        <v>0</v>
      </c>
      <c r="N14" s="10">
        <f t="shared" si="18"/>
        <v>0</v>
      </c>
      <c r="O14" s="10">
        <f t="shared" si="19"/>
        <v>0</v>
      </c>
      <c r="P14" s="10">
        <f t="shared" si="20"/>
        <v>0</v>
      </c>
      <c r="Q14" s="11">
        <f t="shared" si="21"/>
        <v>0</v>
      </c>
      <c r="R14">
        <f t="shared" si="22"/>
        <v>0</v>
      </c>
      <c r="T14" s="10">
        <f t="shared" si="23"/>
        <v>0</v>
      </c>
      <c r="U14" s="10">
        <f t="shared" si="24"/>
        <v>0</v>
      </c>
      <c r="V14" s="10">
        <f t="shared" si="0"/>
        <v>0</v>
      </c>
      <c r="W14" s="11">
        <f t="shared" si="1"/>
        <v>0</v>
      </c>
      <c r="X14">
        <f t="shared" si="25"/>
        <v>0</v>
      </c>
      <c r="Z14" s="10">
        <f t="shared" si="26"/>
        <v>0</v>
      </c>
      <c r="AA14" s="10">
        <f t="shared" si="27"/>
        <v>0</v>
      </c>
      <c r="AB14" s="10">
        <f t="shared" si="2"/>
        <v>0</v>
      </c>
      <c r="AC14" s="11">
        <f t="shared" si="3"/>
        <v>0</v>
      </c>
      <c r="AD14">
        <f t="shared" si="28"/>
        <v>0</v>
      </c>
      <c r="AF14" s="10">
        <f t="shared" si="29"/>
        <v>0</v>
      </c>
      <c r="AG14" s="10">
        <f t="shared" si="30"/>
        <v>0</v>
      </c>
      <c r="AH14" s="10">
        <f t="shared" si="4"/>
        <v>0</v>
      </c>
      <c r="AI14" s="11">
        <f t="shared" si="5"/>
        <v>0</v>
      </c>
      <c r="AJ14">
        <f t="shared" si="31"/>
        <v>0</v>
      </c>
      <c r="AL14" s="10">
        <f t="shared" si="32"/>
        <v>0</v>
      </c>
      <c r="AM14" s="10">
        <f t="shared" si="33"/>
        <v>0</v>
      </c>
      <c r="AN14" s="10">
        <f t="shared" si="6"/>
        <v>0</v>
      </c>
      <c r="AO14" s="11">
        <f t="shared" si="7"/>
        <v>0</v>
      </c>
      <c r="AP14">
        <f t="shared" si="34"/>
        <v>0</v>
      </c>
      <c r="AR14" s="10">
        <f t="shared" si="35"/>
        <v>0</v>
      </c>
      <c r="AS14" s="10">
        <f t="shared" si="36"/>
        <v>0</v>
      </c>
      <c r="AT14" s="10">
        <f t="shared" si="8"/>
        <v>0</v>
      </c>
      <c r="AU14" s="11">
        <f t="shared" si="9"/>
        <v>0</v>
      </c>
      <c r="AV14">
        <f t="shared" si="37"/>
        <v>0</v>
      </c>
      <c r="AX14" s="10">
        <f t="shared" si="38"/>
        <v>0</v>
      </c>
      <c r="AY14" s="10">
        <f t="shared" si="39"/>
        <v>0</v>
      </c>
      <c r="AZ14" s="10">
        <f t="shared" si="10"/>
        <v>0</v>
      </c>
      <c r="BA14" s="11">
        <f t="shared" si="11"/>
        <v>0</v>
      </c>
      <c r="BB14">
        <f t="shared" si="40"/>
        <v>0</v>
      </c>
      <c r="BE14">
        <f t="shared" si="12"/>
        <v>0</v>
      </c>
      <c r="BG14">
        <f t="shared" si="41"/>
        <v>0</v>
      </c>
      <c r="BI14">
        <f t="shared" si="13"/>
        <v>0</v>
      </c>
    </row>
    <row r="15" spans="3:61" ht="12.75">
      <c r="C15" s="28">
        <f t="shared" si="14"/>
        <v>0</v>
      </c>
      <c r="D15" s="30">
        <f t="shared" si="15"/>
        <v>0</v>
      </c>
      <c r="G15" s="7"/>
      <c r="I15" s="1" t="s">
        <v>19</v>
      </c>
      <c r="J15" s="14">
        <f>J12*$J$3+M13</f>
        <v>66.51910080183276</v>
      </c>
      <c r="K15" s="9">
        <f t="shared" si="16"/>
        <v>0</v>
      </c>
      <c r="L15" s="20">
        <f t="shared" si="17"/>
        <v>0</v>
      </c>
      <c r="M15" s="12" t="s">
        <v>21</v>
      </c>
      <c r="N15" s="10">
        <f t="shared" si="18"/>
        <v>0</v>
      </c>
      <c r="O15" s="10">
        <f t="shared" si="19"/>
        <v>0</v>
      </c>
      <c r="P15" s="10">
        <f t="shared" si="20"/>
        <v>0</v>
      </c>
      <c r="Q15" s="11">
        <f t="shared" si="21"/>
        <v>0</v>
      </c>
      <c r="R15">
        <f t="shared" si="22"/>
        <v>0</v>
      </c>
      <c r="S15" s="12" t="s">
        <v>21</v>
      </c>
      <c r="T15" s="10">
        <f t="shared" si="23"/>
        <v>0</v>
      </c>
      <c r="U15" s="10">
        <f t="shared" si="24"/>
        <v>0</v>
      </c>
      <c r="V15" s="10">
        <f t="shared" si="0"/>
        <v>0</v>
      </c>
      <c r="W15" s="11">
        <f t="shared" si="1"/>
        <v>0</v>
      </c>
      <c r="X15">
        <f t="shared" si="25"/>
        <v>0</v>
      </c>
      <c r="Y15" s="12" t="s">
        <v>21</v>
      </c>
      <c r="Z15" s="10">
        <f t="shared" si="26"/>
        <v>0</v>
      </c>
      <c r="AA15" s="10">
        <f t="shared" si="27"/>
        <v>0</v>
      </c>
      <c r="AB15" s="10">
        <f t="shared" si="2"/>
        <v>0</v>
      </c>
      <c r="AC15" s="11">
        <f t="shared" si="3"/>
        <v>0</v>
      </c>
      <c r="AD15">
        <f t="shared" si="28"/>
        <v>0</v>
      </c>
      <c r="AE15" s="12" t="s">
        <v>21</v>
      </c>
      <c r="AF15" s="10">
        <f t="shared" si="29"/>
        <v>0</v>
      </c>
      <c r="AG15" s="10">
        <f t="shared" si="30"/>
        <v>0</v>
      </c>
      <c r="AH15" s="10">
        <f t="shared" si="4"/>
        <v>0</v>
      </c>
      <c r="AI15" s="11">
        <f t="shared" si="5"/>
        <v>0</v>
      </c>
      <c r="AJ15">
        <f t="shared" si="31"/>
        <v>0</v>
      </c>
      <c r="AK15" s="12" t="s">
        <v>21</v>
      </c>
      <c r="AL15" s="10">
        <f t="shared" si="32"/>
        <v>0</v>
      </c>
      <c r="AM15" s="10">
        <f t="shared" si="33"/>
        <v>0</v>
      </c>
      <c r="AN15" s="10">
        <f t="shared" si="6"/>
        <v>0</v>
      </c>
      <c r="AO15" s="11">
        <f t="shared" si="7"/>
        <v>0</v>
      </c>
      <c r="AP15">
        <f t="shared" si="34"/>
        <v>0</v>
      </c>
      <c r="AQ15" s="12" t="s">
        <v>21</v>
      </c>
      <c r="AR15" s="10">
        <f t="shared" si="35"/>
        <v>0</v>
      </c>
      <c r="AS15" s="10">
        <f t="shared" si="36"/>
        <v>0</v>
      </c>
      <c r="AT15" s="10">
        <f t="shared" si="8"/>
        <v>0</v>
      </c>
      <c r="AU15" s="11">
        <f t="shared" si="9"/>
        <v>0</v>
      </c>
      <c r="AV15">
        <f t="shared" si="37"/>
        <v>0</v>
      </c>
      <c r="AW15" s="12" t="s">
        <v>21</v>
      </c>
      <c r="AX15" s="10">
        <f t="shared" si="38"/>
        <v>0</v>
      </c>
      <c r="AY15" s="10">
        <f t="shared" si="39"/>
        <v>0</v>
      </c>
      <c r="AZ15" s="10">
        <f t="shared" si="10"/>
        <v>0</v>
      </c>
      <c r="BA15" s="11">
        <f t="shared" si="11"/>
        <v>0</v>
      </c>
      <c r="BB15">
        <f t="shared" si="40"/>
        <v>0</v>
      </c>
      <c r="BE15">
        <f t="shared" si="12"/>
        <v>0</v>
      </c>
      <c r="BG15">
        <f t="shared" si="41"/>
        <v>0</v>
      </c>
      <c r="BI15">
        <f t="shared" si="13"/>
        <v>0</v>
      </c>
    </row>
    <row r="16" spans="3:61" ht="12.75">
      <c r="C16" s="28">
        <f t="shared" si="14"/>
        <v>0</v>
      </c>
      <c r="D16" s="30">
        <f t="shared" si="15"/>
        <v>0</v>
      </c>
      <c r="G16" s="7"/>
      <c r="I16" s="1" t="s">
        <v>24</v>
      </c>
      <c r="J16" s="14">
        <f>AW22</f>
        <v>-0.00026824502501199277</v>
      </c>
      <c r="K16" s="9">
        <f t="shared" si="16"/>
        <v>0</v>
      </c>
      <c r="L16" s="20">
        <f t="shared" si="17"/>
        <v>0</v>
      </c>
      <c r="M16" s="12">
        <f>J15</f>
        <v>66.51910080183276</v>
      </c>
      <c r="N16" s="10">
        <f t="shared" si="18"/>
        <v>0</v>
      </c>
      <c r="O16" s="10">
        <f t="shared" si="19"/>
        <v>0</v>
      </c>
      <c r="P16" s="10">
        <f t="shared" si="20"/>
        <v>0</v>
      </c>
      <c r="Q16" s="11">
        <f t="shared" si="21"/>
        <v>0</v>
      </c>
      <c r="R16">
        <f t="shared" si="22"/>
        <v>0</v>
      </c>
      <c r="S16" s="12">
        <f>M19</f>
        <v>66.51910080183276</v>
      </c>
      <c r="T16" s="10">
        <f t="shared" si="23"/>
        <v>0</v>
      </c>
      <c r="U16" s="10">
        <f t="shared" si="24"/>
        <v>0</v>
      </c>
      <c r="V16" s="10">
        <f t="shared" si="0"/>
        <v>0</v>
      </c>
      <c r="W16" s="11">
        <f t="shared" si="1"/>
        <v>0</v>
      </c>
      <c r="X16">
        <f t="shared" si="25"/>
        <v>0</v>
      </c>
      <c r="Y16" s="12">
        <f>S19</f>
        <v>66.51435110495426</v>
      </c>
      <c r="Z16" s="10">
        <f t="shared" si="26"/>
        <v>0</v>
      </c>
      <c r="AA16" s="10">
        <f t="shared" si="27"/>
        <v>0</v>
      </c>
      <c r="AB16" s="10">
        <f t="shared" si="2"/>
        <v>0</v>
      </c>
      <c r="AC16" s="11">
        <f t="shared" si="3"/>
        <v>0</v>
      </c>
      <c r="AD16">
        <f t="shared" si="28"/>
        <v>0</v>
      </c>
      <c r="AE16" s="12">
        <f>Y19</f>
        <v>66.51081106999344</v>
      </c>
      <c r="AF16" s="10">
        <f t="shared" si="29"/>
        <v>0</v>
      </c>
      <c r="AG16" s="10">
        <f t="shared" si="30"/>
        <v>0</v>
      </c>
      <c r="AH16" s="10">
        <f t="shared" si="4"/>
        <v>0</v>
      </c>
      <c r="AI16" s="11">
        <f t="shared" si="5"/>
        <v>0</v>
      </c>
      <c r="AJ16">
        <f t="shared" si="31"/>
        <v>0</v>
      </c>
      <c r="AK16" s="12">
        <f>AE19</f>
        <v>66.508607099899</v>
      </c>
      <c r="AL16" s="10">
        <f t="shared" si="32"/>
        <v>0</v>
      </c>
      <c r="AM16" s="10">
        <f t="shared" si="33"/>
        <v>0</v>
      </c>
      <c r="AN16" s="10">
        <f t="shared" si="6"/>
        <v>0</v>
      </c>
      <c r="AO16" s="11">
        <f t="shared" si="7"/>
        <v>0</v>
      </c>
      <c r="AP16">
        <f t="shared" si="34"/>
        <v>0</v>
      </c>
      <c r="AQ16" s="12">
        <f>AK19</f>
        <v>66.50754714780233</v>
      </c>
      <c r="AR16" s="10">
        <f t="shared" si="35"/>
        <v>0</v>
      </c>
      <c r="AS16" s="10">
        <f t="shared" si="36"/>
        <v>0</v>
      </c>
      <c r="AT16" s="10">
        <f t="shared" si="8"/>
        <v>0</v>
      </c>
      <c r="AU16" s="11">
        <f t="shared" si="9"/>
        <v>0</v>
      </c>
      <c r="AV16">
        <f t="shared" si="37"/>
        <v>0</v>
      </c>
      <c r="AW16" s="12">
        <f>AQ19</f>
        <v>66.50701874523973</v>
      </c>
      <c r="AX16" s="10">
        <f t="shared" si="38"/>
        <v>0</v>
      </c>
      <c r="AY16" s="10">
        <f t="shared" si="39"/>
        <v>0</v>
      </c>
      <c r="AZ16" s="10">
        <f t="shared" si="10"/>
        <v>0</v>
      </c>
      <c r="BA16" s="11">
        <f t="shared" si="11"/>
        <v>0</v>
      </c>
      <c r="BB16">
        <f t="shared" si="40"/>
        <v>0</v>
      </c>
      <c r="BE16">
        <f t="shared" si="12"/>
        <v>0</v>
      </c>
      <c r="BG16">
        <f t="shared" si="41"/>
        <v>0</v>
      </c>
      <c r="BI16">
        <f t="shared" si="13"/>
        <v>0</v>
      </c>
    </row>
    <row r="17" spans="3:61" ht="12.75">
      <c r="C17" s="28">
        <f t="shared" si="14"/>
        <v>0</v>
      </c>
      <c r="D17" s="30">
        <f t="shared" si="15"/>
        <v>0</v>
      </c>
      <c r="G17" s="7"/>
      <c r="I17" s="1" t="s">
        <v>32</v>
      </c>
      <c r="J17" s="14">
        <f>J13*$J$3+AW13</f>
        <v>66.44191981807349</v>
      </c>
      <c r="K17" s="9">
        <f t="shared" si="16"/>
        <v>0</v>
      </c>
      <c r="L17" s="20">
        <f t="shared" si="17"/>
        <v>0</v>
      </c>
      <c r="N17" s="10">
        <f t="shared" si="18"/>
        <v>0</v>
      </c>
      <c r="O17" s="10">
        <f t="shared" si="19"/>
        <v>0</v>
      </c>
      <c r="P17" s="10">
        <f t="shared" si="20"/>
        <v>0</v>
      </c>
      <c r="Q17" s="11">
        <f t="shared" si="21"/>
        <v>0</v>
      </c>
      <c r="R17">
        <f t="shared" si="22"/>
        <v>0</v>
      </c>
      <c r="T17" s="10">
        <f t="shared" si="23"/>
        <v>0</v>
      </c>
      <c r="U17" s="10">
        <f t="shared" si="24"/>
        <v>0</v>
      </c>
      <c r="V17" s="10">
        <f t="shared" si="0"/>
        <v>0</v>
      </c>
      <c r="W17" s="11">
        <f t="shared" si="1"/>
        <v>0</v>
      </c>
      <c r="X17">
        <f t="shared" si="25"/>
        <v>0</v>
      </c>
      <c r="Z17" s="10">
        <f t="shared" si="26"/>
        <v>0</v>
      </c>
      <c r="AA17" s="10">
        <f t="shared" si="27"/>
        <v>0</v>
      </c>
      <c r="AB17" s="10">
        <f t="shared" si="2"/>
        <v>0</v>
      </c>
      <c r="AC17" s="11">
        <f t="shared" si="3"/>
        <v>0</v>
      </c>
      <c r="AD17">
        <f t="shared" si="28"/>
        <v>0</v>
      </c>
      <c r="AF17" s="10">
        <f t="shared" si="29"/>
        <v>0</v>
      </c>
      <c r="AG17" s="10">
        <f t="shared" si="30"/>
        <v>0</v>
      </c>
      <c r="AH17" s="10">
        <f t="shared" si="4"/>
        <v>0</v>
      </c>
      <c r="AI17" s="11">
        <f t="shared" si="5"/>
        <v>0</v>
      </c>
      <c r="AJ17">
        <f t="shared" si="31"/>
        <v>0</v>
      </c>
      <c r="AL17" s="10">
        <f t="shared" si="32"/>
        <v>0</v>
      </c>
      <c r="AM17" s="10">
        <f t="shared" si="33"/>
        <v>0</v>
      </c>
      <c r="AN17" s="10">
        <f t="shared" si="6"/>
        <v>0</v>
      </c>
      <c r="AO17" s="11">
        <f t="shared" si="7"/>
        <v>0</v>
      </c>
      <c r="AP17">
        <f t="shared" si="34"/>
        <v>0</v>
      </c>
      <c r="AR17" s="10">
        <f t="shared" si="35"/>
        <v>0</v>
      </c>
      <c r="AS17" s="10">
        <f t="shared" si="36"/>
        <v>0</v>
      </c>
      <c r="AT17" s="10">
        <f t="shared" si="8"/>
        <v>0</v>
      </c>
      <c r="AU17" s="11">
        <f t="shared" si="9"/>
        <v>0</v>
      </c>
      <c r="AV17">
        <f t="shared" si="37"/>
        <v>0</v>
      </c>
      <c r="AX17" s="10">
        <f t="shared" si="38"/>
        <v>0</v>
      </c>
      <c r="AY17" s="10">
        <f t="shared" si="39"/>
        <v>0</v>
      </c>
      <c r="AZ17" s="10">
        <f t="shared" si="10"/>
        <v>0</v>
      </c>
      <c r="BA17" s="11">
        <f t="shared" si="11"/>
        <v>0</v>
      </c>
      <c r="BB17">
        <f t="shared" si="40"/>
        <v>0</v>
      </c>
      <c r="BE17">
        <f t="shared" si="12"/>
        <v>0</v>
      </c>
      <c r="BG17">
        <f t="shared" si="41"/>
        <v>0</v>
      </c>
      <c r="BI17">
        <f t="shared" si="13"/>
        <v>0</v>
      </c>
    </row>
    <row r="18" spans="3:61" ht="12.75">
      <c r="C18" s="28">
        <f t="shared" si="14"/>
        <v>0</v>
      </c>
      <c r="D18" s="30">
        <f t="shared" si="15"/>
        <v>0</v>
      </c>
      <c r="G18" s="7"/>
      <c r="I18" s="1" t="s">
        <v>35</v>
      </c>
      <c r="J18" s="14">
        <f>J13*$J$3+M13</f>
        <v>66.45427011969153</v>
      </c>
      <c r="K18" s="9">
        <f t="shared" si="16"/>
        <v>0</v>
      </c>
      <c r="L18" s="20">
        <f t="shared" si="17"/>
        <v>0</v>
      </c>
      <c r="M18" s="12" t="s">
        <v>22</v>
      </c>
      <c r="N18" s="10">
        <f t="shared" si="18"/>
        <v>0</v>
      </c>
      <c r="O18" s="10">
        <f t="shared" si="19"/>
        <v>0</v>
      </c>
      <c r="P18" s="10">
        <f t="shared" si="20"/>
        <v>0</v>
      </c>
      <c r="Q18" s="11">
        <f t="shared" si="21"/>
        <v>0</v>
      </c>
      <c r="R18">
        <f t="shared" si="22"/>
        <v>0</v>
      </c>
      <c r="S18" s="12" t="s">
        <v>22</v>
      </c>
      <c r="T18" s="10">
        <f t="shared" si="23"/>
        <v>0</v>
      </c>
      <c r="U18" s="10">
        <f t="shared" si="24"/>
        <v>0</v>
      </c>
      <c r="V18" s="10">
        <f t="shared" si="0"/>
        <v>0</v>
      </c>
      <c r="W18" s="11">
        <f t="shared" si="1"/>
        <v>0</v>
      </c>
      <c r="X18">
        <f t="shared" si="25"/>
        <v>0</v>
      </c>
      <c r="Y18" s="12" t="s">
        <v>22</v>
      </c>
      <c r="Z18" s="10">
        <f t="shared" si="26"/>
        <v>0</v>
      </c>
      <c r="AA18" s="10">
        <f t="shared" si="27"/>
        <v>0</v>
      </c>
      <c r="AB18" s="10">
        <f t="shared" si="2"/>
        <v>0</v>
      </c>
      <c r="AC18" s="11">
        <f t="shared" si="3"/>
        <v>0</v>
      </c>
      <c r="AD18">
        <f t="shared" si="28"/>
        <v>0</v>
      </c>
      <c r="AE18" s="12" t="s">
        <v>22</v>
      </c>
      <c r="AF18" s="10">
        <f t="shared" si="29"/>
        <v>0</v>
      </c>
      <c r="AG18" s="10">
        <f t="shared" si="30"/>
        <v>0</v>
      </c>
      <c r="AH18" s="10">
        <f t="shared" si="4"/>
        <v>0</v>
      </c>
      <c r="AI18" s="11">
        <f t="shared" si="5"/>
        <v>0</v>
      </c>
      <c r="AJ18">
        <f t="shared" si="31"/>
        <v>0</v>
      </c>
      <c r="AK18" s="12" t="s">
        <v>22</v>
      </c>
      <c r="AL18" s="10">
        <f t="shared" si="32"/>
        <v>0</v>
      </c>
      <c r="AM18" s="10">
        <f t="shared" si="33"/>
        <v>0</v>
      </c>
      <c r="AN18" s="10">
        <f t="shared" si="6"/>
        <v>0</v>
      </c>
      <c r="AO18" s="11">
        <f t="shared" si="7"/>
        <v>0</v>
      </c>
      <c r="AP18">
        <f t="shared" si="34"/>
        <v>0</v>
      </c>
      <c r="AQ18" s="12" t="s">
        <v>22</v>
      </c>
      <c r="AR18" s="10">
        <f t="shared" si="35"/>
        <v>0</v>
      </c>
      <c r="AS18" s="10">
        <f t="shared" si="36"/>
        <v>0</v>
      </c>
      <c r="AT18" s="10">
        <f t="shared" si="8"/>
        <v>0</v>
      </c>
      <c r="AU18" s="11">
        <f t="shared" si="9"/>
        <v>0</v>
      </c>
      <c r="AV18">
        <f t="shared" si="37"/>
        <v>0</v>
      </c>
      <c r="AW18" s="12" t="s">
        <v>22</v>
      </c>
      <c r="AX18" s="10">
        <f t="shared" si="38"/>
        <v>0</v>
      </c>
      <c r="AY18" s="10">
        <f t="shared" si="39"/>
        <v>0</v>
      </c>
      <c r="AZ18" s="10">
        <f t="shared" si="10"/>
        <v>0</v>
      </c>
      <c r="BA18" s="11">
        <f t="shared" si="11"/>
        <v>0</v>
      </c>
      <c r="BB18">
        <f t="shared" si="40"/>
        <v>0</v>
      </c>
      <c r="BE18">
        <f t="shared" si="12"/>
        <v>0</v>
      </c>
      <c r="BG18">
        <f t="shared" si="41"/>
        <v>0</v>
      </c>
      <c r="BI18">
        <f t="shared" si="13"/>
        <v>0</v>
      </c>
    </row>
    <row r="19" spans="3:61" ht="12.75">
      <c r="C19" s="28">
        <f t="shared" si="14"/>
        <v>0</v>
      </c>
      <c r="D19" s="30">
        <f t="shared" si="15"/>
        <v>0</v>
      </c>
      <c r="G19" s="7"/>
      <c r="I19" s="1" t="s">
        <v>37</v>
      </c>
      <c r="J19" s="14">
        <f>MAX(AY1:AY49)</f>
        <v>0.15621149531008882</v>
      </c>
      <c r="K19" s="9">
        <f t="shared" si="16"/>
        <v>0</v>
      </c>
      <c r="L19" s="20">
        <f t="shared" si="17"/>
        <v>0</v>
      </c>
      <c r="M19" s="12">
        <f>J15</f>
        <v>66.51910080183276</v>
      </c>
      <c r="N19" s="10">
        <f t="shared" si="18"/>
        <v>0</v>
      </c>
      <c r="O19" s="10">
        <f t="shared" si="19"/>
        <v>0</v>
      </c>
      <c r="P19" s="10">
        <f t="shared" si="20"/>
        <v>0</v>
      </c>
      <c r="Q19" s="11">
        <f t="shared" si="21"/>
        <v>0</v>
      </c>
      <c r="R19">
        <f t="shared" si="22"/>
        <v>0</v>
      </c>
      <c r="S19" s="12">
        <f>$J$12*$J$3+S13</f>
        <v>66.51435110495426</v>
      </c>
      <c r="T19" s="10">
        <f t="shared" si="23"/>
        <v>0</v>
      </c>
      <c r="U19" s="10">
        <f t="shared" si="24"/>
        <v>0</v>
      </c>
      <c r="V19" s="10">
        <f t="shared" si="0"/>
        <v>0</v>
      </c>
      <c r="W19" s="11">
        <f t="shared" si="1"/>
        <v>0</v>
      </c>
      <c r="X19">
        <f t="shared" si="25"/>
        <v>0</v>
      </c>
      <c r="Y19" s="12">
        <f>$J$12*$J$3+Y13</f>
        <v>66.51081106999344</v>
      </c>
      <c r="Z19" s="10">
        <f t="shared" si="26"/>
        <v>0</v>
      </c>
      <c r="AA19" s="10">
        <f t="shared" si="27"/>
        <v>0</v>
      </c>
      <c r="AB19" s="10">
        <f t="shared" si="2"/>
        <v>0</v>
      </c>
      <c r="AC19" s="11">
        <f t="shared" si="3"/>
        <v>0</v>
      </c>
      <c r="AD19">
        <f t="shared" si="28"/>
        <v>0</v>
      </c>
      <c r="AE19" s="12">
        <f>$J$12*$J$3+AE13</f>
        <v>66.508607099899</v>
      </c>
      <c r="AF19" s="10">
        <f t="shared" si="29"/>
        <v>0</v>
      </c>
      <c r="AG19" s="10">
        <f t="shared" si="30"/>
        <v>0</v>
      </c>
      <c r="AH19" s="10">
        <f t="shared" si="4"/>
        <v>0</v>
      </c>
      <c r="AI19" s="11">
        <f t="shared" si="5"/>
        <v>0</v>
      </c>
      <c r="AJ19">
        <f t="shared" si="31"/>
        <v>0</v>
      </c>
      <c r="AK19" s="12">
        <f>$J$12*$J$3+AK13</f>
        <v>66.50754714780233</v>
      </c>
      <c r="AL19" s="10">
        <f t="shared" si="32"/>
        <v>0</v>
      </c>
      <c r="AM19" s="10">
        <f t="shared" si="33"/>
        <v>0</v>
      </c>
      <c r="AN19" s="10">
        <f t="shared" si="6"/>
        <v>0</v>
      </c>
      <c r="AO19" s="11">
        <f t="shared" si="7"/>
        <v>0</v>
      </c>
      <c r="AP19">
        <f t="shared" si="34"/>
        <v>0</v>
      </c>
      <c r="AQ19" s="12">
        <f>$J$12*$J$3+AQ13</f>
        <v>66.50701874523973</v>
      </c>
      <c r="AR19" s="10">
        <f t="shared" si="35"/>
        <v>0</v>
      </c>
      <c r="AS19" s="10">
        <f t="shared" si="36"/>
        <v>0</v>
      </c>
      <c r="AT19" s="10">
        <f t="shared" si="8"/>
        <v>0</v>
      </c>
      <c r="AU19" s="11">
        <f t="shared" si="9"/>
        <v>0</v>
      </c>
      <c r="AV19">
        <f t="shared" si="37"/>
        <v>0</v>
      </c>
      <c r="AW19" s="12">
        <f>$J$12*$J$3+AW13</f>
        <v>66.50675050021472</v>
      </c>
      <c r="AX19" s="10">
        <f t="shared" si="38"/>
        <v>0</v>
      </c>
      <c r="AY19" s="10">
        <f t="shared" si="39"/>
        <v>0</v>
      </c>
      <c r="AZ19" s="10">
        <f t="shared" si="10"/>
        <v>0</v>
      </c>
      <c r="BA19" s="11">
        <f t="shared" si="11"/>
        <v>0</v>
      </c>
      <c r="BB19">
        <f t="shared" si="40"/>
        <v>0</v>
      </c>
      <c r="BE19">
        <f t="shared" si="12"/>
        <v>0</v>
      </c>
      <c r="BG19">
        <f t="shared" si="41"/>
        <v>0</v>
      </c>
      <c r="BI19">
        <f t="shared" si="13"/>
        <v>0</v>
      </c>
    </row>
    <row r="20" spans="3:61" ht="12.75">
      <c r="C20" s="28">
        <f t="shared" si="14"/>
        <v>0</v>
      </c>
      <c r="D20" s="30">
        <f t="shared" si="15"/>
        <v>0</v>
      </c>
      <c r="G20" s="7"/>
      <c r="I20" s="1" t="s">
        <v>41</v>
      </c>
      <c r="J20" s="14">
        <f>SUM(BI1:BI49)</f>
        <v>7.141588552389813</v>
      </c>
      <c r="K20" s="9">
        <f t="shared" si="16"/>
        <v>0</v>
      </c>
      <c r="L20" s="20">
        <f t="shared" si="17"/>
        <v>0</v>
      </c>
      <c r="N20" s="10">
        <f t="shared" si="18"/>
        <v>0</v>
      </c>
      <c r="O20" s="10">
        <f t="shared" si="19"/>
        <v>0</v>
      </c>
      <c r="P20" s="10">
        <f t="shared" si="20"/>
        <v>0</v>
      </c>
      <c r="Q20" s="11">
        <f t="shared" si="21"/>
        <v>0</v>
      </c>
      <c r="R20">
        <f t="shared" si="22"/>
        <v>0</v>
      </c>
      <c r="T20" s="10">
        <f t="shared" si="23"/>
        <v>0</v>
      </c>
      <c r="U20" s="10">
        <f t="shared" si="24"/>
        <v>0</v>
      </c>
      <c r="V20" s="10">
        <f t="shared" si="0"/>
        <v>0</v>
      </c>
      <c r="W20" s="11">
        <f t="shared" si="1"/>
        <v>0</v>
      </c>
      <c r="X20">
        <f t="shared" si="25"/>
        <v>0</v>
      </c>
      <c r="Z20" s="10">
        <f t="shared" si="26"/>
        <v>0</v>
      </c>
      <c r="AA20" s="10">
        <f t="shared" si="27"/>
        <v>0</v>
      </c>
      <c r="AB20" s="10">
        <f t="shared" si="2"/>
        <v>0</v>
      </c>
      <c r="AC20" s="11">
        <f t="shared" si="3"/>
        <v>0</v>
      </c>
      <c r="AD20">
        <f t="shared" si="28"/>
        <v>0</v>
      </c>
      <c r="AF20" s="10">
        <f t="shared" si="29"/>
        <v>0</v>
      </c>
      <c r="AG20" s="10">
        <f t="shared" si="30"/>
        <v>0</v>
      </c>
      <c r="AH20" s="10">
        <f t="shared" si="4"/>
        <v>0</v>
      </c>
      <c r="AI20" s="11">
        <f t="shared" si="5"/>
        <v>0</v>
      </c>
      <c r="AJ20">
        <f t="shared" si="31"/>
        <v>0</v>
      </c>
      <c r="AL20" s="10">
        <f t="shared" si="32"/>
        <v>0</v>
      </c>
      <c r="AM20" s="10">
        <f t="shared" si="33"/>
        <v>0</v>
      </c>
      <c r="AN20" s="10">
        <f t="shared" si="6"/>
        <v>0</v>
      </c>
      <c r="AO20" s="11">
        <f t="shared" si="7"/>
        <v>0</v>
      </c>
      <c r="AP20">
        <f t="shared" si="34"/>
        <v>0</v>
      </c>
      <c r="AR20" s="10">
        <f t="shared" si="35"/>
        <v>0</v>
      </c>
      <c r="AS20" s="10">
        <f t="shared" si="36"/>
        <v>0</v>
      </c>
      <c r="AT20" s="10">
        <f t="shared" si="8"/>
        <v>0</v>
      </c>
      <c r="AU20" s="11">
        <f t="shared" si="9"/>
        <v>0</v>
      </c>
      <c r="AV20">
        <f t="shared" si="37"/>
        <v>0</v>
      </c>
      <c r="AX20" s="10">
        <f t="shared" si="38"/>
        <v>0</v>
      </c>
      <c r="AY20" s="10">
        <f t="shared" si="39"/>
        <v>0</v>
      </c>
      <c r="AZ20" s="10">
        <f t="shared" si="10"/>
        <v>0</v>
      </c>
      <c r="BA20" s="11">
        <f t="shared" si="11"/>
        <v>0</v>
      </c>
      <c r="BB20">
        <f t="shared" si="40"/>
        <v>0</v>
      </c>
      <c r="BE20">
        <f t="shared" si="12"/>
        <v>0</v>
      </c>
      <c r="BG20">
        <f t="shared" si="41"/>
        <v>0</v>
      </c>
      <c r="BI20">
        <f t="shared" si="13"/>
        <v>0</v>
      </c>
    </row>
    <row r="21" spans="3:61" ht="12.75">
      <c r="C21" s="28">
        <f t="shared" si="14"/>
        <v>0</v>
      </c>
      <c r="D21" s="30">
        <f t="shared" si="15"/>
        <v>0</v>
      </c>
      <c r="G21" s="7"/>
      <c r="I21" s="1" t="s">
        <v>42</v>
      </c>
      <c r="J21" s="14">
        <f>SUM(BG1:BG49)</f>
        <v>9</v>
      </c>
      <c r="K21" s="9">
        <f t="shared" si="16"/>
        <v>0</v>
      </c>
      <c r="L21" s="20">
        <f t="shared" si="17"/>
        <v>0</v>
      </c>
      <c r="M21" s="12" t="s">
        <v>23</v>
      </c>
      <c r="N21" s="10">
        <f t="shared" si="18"/>
        <v>0</v>
      </c>
      <c r="O21" s="10">
        <f t="shared" si="19"/>
        <v>0</v>
      </c>
      <c r="P21" s="10">
        <f t="shared" si="20"/>
        <v>0</v>
      </c>
      <c r="Q21" s="11">
        <f t="shared" si="21"/>
        <v>0</v>
      </c>
      <c r="R21">
        <f t="shared" si="22"/>
        <v>0</v>
      </c>
      <c r="S21" s="12" t="s">
        <v>23</v>
      </c>
      <c r="T21" s="10">
        <f t="shared" si="23"/>
        <v>0</v>
      </c>
      <c r="U21" s="10">
        <f t="shared" si="24"/>
        <v>0</v>
      </c>
      <c r="V21" s="10">
        <f t="shared" si="0"/>
        <v>0</v>
      </c>
      <c r="W21" s="11">
        <f aca="true" t="shared" si="42" ref="W21:W40">V21*$K21</f>
        <v>0</v>
      </c>
      <c r="X21">
        <f t="shared" si="25"/>
        <v>0</v>
      </c>
      <c r="Y21" s="12" t="s">
        <v>23</v>
      </c>
      <c r="Z21" s="10">
        <f t="shared" si="26"/>
        <v>0</v>
      </c>
      <c r="AA21" s="10">
        <f t="shared" si="27"/>
        <v>0</v>
      </c>
      <c r="AB21" s="10">
        <f t="shared" si="2"/>
        <v>0</v>
      </c>
      <c r="AC21" s="11">
        <f aca="true" t="shared" si="43" ref="AC21:AC40">AB21*$K21</f>
        <v>0</v>
      </c>
      <c r="AD21">
        <f t="shared" si="28"/>
        <v>0</v>
      </c>
      <c r="AE21" s="12" t="s">
        <v>23</v>
      </c>
      <c r="AF21" s="10">
        <f t="shared" si="29"/>
        <v>0</v>
      </c>
      <c r="AG21" s="10">
        <f t="shared" si="30"/>
        <v>0</v>
      </c>
      <c r="AH21" s="10">
        <f t="shared" si="4"/>
        <v>0</v>
      </c>
      <c r="AI21" s="11">
        <f aca="true" t="shared" si="44" ref="AI21:AI40">AH21*$K21</f>
        <v>0</v>
      </c>
      <c r="AJ21">
        <f t="shared" si="31"/>
        <v>0</v>
      </c>
      <c r="AK21" s="12" t="s">
        <v>23</v>
      </c>
      <c r="AL21" s="10">
        <f t="shared" si="32"/>
        <v>0</v>
      </c>
      <c r="AM21" s="10">
        <f t="shared" si="33"/>
        <v>0</v>
      </c>
      <c r="AN21" s="10">
        <f t="shared" si="6"/>
        <v>0</v>
      </c>
      <c r="AO21" s="11">
        <f aca="true" t="shared" si="45" ref="AO21:AO40">AN21*$K21</f>
        <v>0</v>
      </c>
      <c r="AP21">
        <f t="shared" si="34"/>
        <v>0</v>
      </c>
      <c r="AQ21" s="12" t="s">
        <v>23</v>
      </c>
      <c r="AR21" s="10">
        <f t="shared" si="35"/>
        <v>0</v>
      </c>
      <c r="AS21" s="10">
        <f t="shared" si="36"/>
        <v>0</v>
      </c>
      <c r="AT21" s="10">
        <f t="shared" si="8"/>
        <v>0</v>
      </c>
      <c r="AU21" s="11">
        <f aca="true" t="shared" si="46" ref="AU21:AU40">AT21*$K21</f>
        <v>0</v>
      </c>
      <c r="AV21">
        <f t="shared" si="37"/>
        <v>0</v>
      </c>
      <c r="AW21" s="12" t="s">
        <v>23</v>
      </c>
      <c r="AX21" s="10">
        <f t="shared" si="38"/>
        <v>0</v>
      </c>
      <c r="AY21" s="10">
        <f t="shared" si="39"/>
        <v>0</v>
      </c>
      <c r="AZ21" s="10">
        <f t="shared" si="10"/>
        <v>0</v>
      </c>
      <c r="BA21" s="11">
        <f aca="true" t="shared" si="47" ref="BA21:BA40">AZ21*$K21</f>
        <v>0</v>
      </c>
      <c r="BB21">
        <f t="shared" si="40"/>
        <v>0</v>
      </c>
      <c r="BE21">
        <f t="shared" si="12"/>
        <v>0</v>
      </c>
      <c r="BG21">
        <f t="shared" si="41"/>
        <v>0</v>
      </c>
      <c r="BI21">
        <f t="shared" si="13"/>
        <v>0</v>
      </c>
    </row>
    <row r="22" spans="3:61" ht="12.75">
      <c r="C22" s="28">
        <f t="shared" si="14"/>
        <v>0</v>
      </c>
      <c r="D22" s="30">
        <f t="shared" si="15"/>
        <v>0</v>
      </c>
      <c r="G22" s="7"/>
      <c r="I22" s="1" t="s">
        <v>44</v>
      </c>
      <c r="J22" s="14">
        <f>J21-1</f>
        <v>8</v>
      </c>
      <c r="K22" s="9">
        <f t="shared" si="16"/>
        <v>0</v>
      </c>
      <c r="L22" s="20">
        <f t="shared" si="17"/>
        <v>0</v>
      </c>
      <c r="M22" s="12">
        <f>M19-M16</f>
        <v>0</v>
      </c>
      <c r="N22" s="10">
        <f t="shared" si="18"/>
        <v>0</v>
      </c>
      <c r="O22" s="10">
        <f t="shared" si="19"/>
        <v>0</v>
      </c>
      <c r="P22" s="10">
        <f t="shared" si="20"/>
        <v>0</v>
      </c>
      <c r="Q22" s="11">
        <f t="shared" si="21"/>
        <v>0</v>
      </c>
      <c r="R22">
        <f t="shared" si="22"/>
        <v>0</v>
      </c>
      <c r="S22" s="12">
        <f>S19-S16</f>
        <v>-0.0047496968785054605</v>
      </c>
      <c r="T22" s="10">
        <f t="shared" si="23"/>
        <v>0</v>
      </c>
      <c r="U22" s="10">
        <f t="shared" si="24"/>
        <v>0</v>
      </c>
      <c r="V22" s="10">
        <f t="shared" si="0"/>
        <v>0</v>
      </c>
      <c r="W22" s="11">
        <f t="shared" si="42"/>
        <v>0</v>
      </c>
      <c r="X22">
        <f t="shared" si="25"/>
        <v>0</v>
      </c>
      <c r="Y22" s="12">
        <f>Y19-Y16</f>
        <v>-0.0035400349608210036</v>
      </c>
      <c r="Z22" s="10">
        <f t="shared" si="26"/>
        <v>0</v>
      </c>
      <c r="AA22" s="10">
        <f t="shared" si="27"/>
        <v>0</v>
      </c>
      <c r="AB22" s="10">
        <f t="shared" si="2"/>
        <v>0</v>
      </c>
      <c r="AC22" s="11">
        <f t="shared" si="43"/>
        <v>0</v>
      </c>
      <c r="AD22">
        <f t="shared" si="28"/>
        <v>0</v>
      </c>
      <c r="AE22" s="12">
        <f>AE19-AE16</f>
        <v>-0.0022039700944418428</v>
      </c>
      <c r="AF22" s="10">
        <f t="shared" si="29"/>
        <v>0</v>
      </c>
      <c r="AG22" s="10">
        <f t="shared" si="30"/>
        <v>0</v>
      </c>
      <c r="AH22" s="10">
        <f t="shared" si="4"/>
        <v>0</v>
      </c>
      <c r="AI22" s="11">
        <f t="shared" si="44"/>
        <v>0</v>
      </c>
      <c r="AJ22">
        <f t="shared" si="31"/>
        <v>0</v>
      </c>
      <c r="AK22" s="12">
        <f>AK19-AK16</f>
        <v>-0.001059952096667871</v>
      </c>
      <c r="AL22" s="10">
        <f t="shared" si="32"/>
        <v>0</v>
      </c>
      <c r="AM22" s="10">
        <f t="shared" si="33"/>
        <v>0</v>
      </c>
      <c r="AN22" s="10">
        <f t="shared" si="6"/>
        <v>0</v>
      </c>
      <c r="AO22" s="11">
        <f t="shared" si="45"/>
        <v>0</v>
      </c>
      <c r="AP22">
        <f t="shared" si="34"/>
        <v>0</v>
      </c>
      <c r="AQ22" s="12">
        <f>AQ19-AQ16</f>
        <v>-0.0005284025625940103</v>
      </c>
      <c r="AR22" s="10">
        <f t="shared" si="35"/>
        <v>0</v>
      </c>
      <c r="AS22" s="10">
        <f t="shared" si="36"/>
        <v>0</v>
      </c>
      <c r="AT22" s="10">
        <f t="shared" si="8"/>
        <v>0</v>
      </c>
      <c r="AU22" s="11">
        <f t="shared" si="46"/>
        <v>0</v>
      </c>
      <c r="AV22">
        <f t="shared" si="37"/>
        <v>0</v>
      </c>
      <c r="AW22" s="12">
        <f>AW19-AW16</f>
        <v>-0.00026824502501199277</v>
      </c>
      <c r="AX22" s="10">
        <f t="shared" si="38"/>
        <v>0</v>
      </c>
      <c r="AY22" s="10">
        <f t="shared" si="39"/>
        <v>0</v>
      </c>
      <c r="AZ22" s="10">
        <f t="shared" si="10"/>
        <v>0</v>
      </c>
      <c r="BA22" s="11">
        <f t="shared" si="47"/>
        <v>0</v>
      </c>
      <c r="BB22">
        <f t="shared" si="40"/>
        <v>0</v>
      </c>
      <c r="BE22">
        <f t="shared" si="12"/>
        <v>0</v>
      </c>
      <c r="BG22">
        <f t="shared" si="41"/>
        <v>0</v>
      </c>
      <c r="BI22">
        <f t="shared" si="13"/>
        <v>0</v>
      </c>
    </row>
    <row r="23" spans="3:61" ht="12.75">
      <c r="C23" s="28">
        <f t="shared" si="14"/>
        <v>0</v>
      </c>
      <c r="D23" s="30">
        <f t="shared" si="15"/>
        <v>0</v>
      </c>
      <c r="G23" s="7"/>
      <c r="I23" s="1" t="s">
        <v>43</v>
      </c>
      <c r="J23" s="14">
        <f>MAX(1,J22)</f>
        <v>8</v>
      </c>
      <c r="K23" s="9">
        <f t="shared" si="16"/>
        <v>0</v>
      </c>
      <c r="L23" s="20">
        <f t="shared" si="17"/>
        <v>0</v>
      </c>
      <c r="N23" s="10">
        <f t="shared" si="18"/>
        <v>0</v>
      </c>
      <c r="O23" s="10">
        <f t="shared" si="19"/>
        <v>0</v>
      </c>
      <c r="P23" s="10">
        <f t="shared" si="20"/>
        <v>0</v>
      </c>
      <c r="Q23" s="11">
        <f t="shared" si="21"/>
        <v>0</v>
      </c>
      <c r="R23">
        <f t="shared" si="22"/>
        <v>0</v>
      </c>
      <c r="T23" s="10">
        <f t="shared" si="23"/>
        <v>0</v>
      </c>
      <c r="U23" s="10">
        <f t="shared" si="24"/>
        <v>0</v>
      </c>
      <c r="V23" s="10">
        <f t="shared" si="0"/>
        <v>0</v>
      </c>
      <c r="W23" s="11">
        <f t="shared" si="42"/>
        <v>0</v>
      </c>
      <c r="X23">
        <f t="shared" si="25"/>
        <v>0</v>
      </c>
      <c r="Z23" s="10">
        <f t="shared" si="26"/>
        <v>0</v>
      </c>
      <c r="AA23" s="10">
        <f t="shared" si="27"/>
        <v>0</v>
      </c>
      <c r="AB23" s="10">
        <f t="shared" si="2"/>
        <v>0</v>
      </c>
      <c r="AC23" s="11">
        <f t="shared" si="43"/>
        <v>0</v>
      </c>
      <c r="AD23">
        <f t="shared" si="28"/>
        <v>0</v>
      </c>
      <c r="AF23" s="10">
        <f t="shared" si="29"/>
        <v>0</v>
      </c>
      <c r="AG23" s="10">
        <f t="shared" si="30"/>
        <v>0</v>
      </c>
      <c r="AH23" s="10">
        <f t="shared" si="4"/>
        <v>0</v>
      </c>
      <c r="AI23" s="11">
        <f t="shared" si="44"/>
        <v>0</v>
      </c>
      <c r="AJ23">
        <f t="shared" si="31"/>
        <v>0</v>
      </c>
      <c r="AL23" s="10">
        <f t="shared" si="32"/>
        <v>0</v>
      </c>
      <c r="AM23" s="10">
        <f t="shared" si="33"/>
        <v>0</v>
      </c>
      <c r="AN23" s="10">
        <f t="shared" si="6"/>
        <v>0</v>
      </c>
      <c r="AO23" s="11">
        <f t="shared" si="45"/>
        <v>0</v>
      </c>
      <c r="AP23">
        <f t="shared" si="34"/>
        <v>0</v>
      </c>
      <c r="AR23" s="10">
        <f t="shared" si="35"/>
        <v>0</v>
      </c>
      <c r="AS23" s="10">
        <f t="shared" si="36"/>
        <v>0</v>
      </c>
      <c r="AT23" s="10">
        <f t="shared" si="8"/>
        <v>0</v>
      </c>
      <c r="AU23" s="11">
        <f t="shared" si="46"/>
        <v>0</v>
      </c>
      <c r="AV23">
        <f t="shared" si="37"/>
        <v>0</v>
      </c>
      <c r="AX23" s="10">
        <f t="shared" si="38"/>
        <v>0</v>
      </c>
      <c r="AY23" s="10">
        <f t="shared" si="39"/>
        <v>0</v>
      </c>
      <c r="AZ23" s="10">
        <f t="shared" si="10"/>
        <v>0</v>
      </c>
      <c r="BA23" s="11">
        <f t="shared" si="47"/>
        <v>0</v>
      </c>
      <c r="BB23">
        <f t="shared" si="40"/>
        <v>0</v>
      </c>
      <c r="BE23">
        <f t="shared" si="12"/>
        <v>0</v>
      </c>
      <c r="BG23">
        <f t="shared" si="41"/>
        <v>0</v>
      </c>
      <c r="BI23">
        <f t="shared" si="13"/>
        <v>0</v>
      </c>
    </row>
    <row r="24" spans="3:61" ht="12.75">
      <c r="C24" s="28">
        <f t="shared" si="14"/>
        <v>0</v>
      </c>
      <c r="D24" s="30">
        <f t="shared" si="15"/>
        <v>0</v>
      </c>
      <c r="G24" s="7"/>
      <c r="K24" s="9">
        <f t="shared" si="16"/>
        <v>0</v>
      </c>
      <c r="L24" s="20">
        <f t="shared" si="17"/>
        <v>0</v>
      </c>
      <c r="N24" s="10">
        <f t="shared" si="18"/>
        <v>0</v>
      </c>
      <c r="O24" s="10">
        <f t="shared" si="19"/>
        <v>0</v>
      </c>
      <c r="P24" s="10">
        <f t="shared" si="20"/>
        <v>0</v>
      </c>
      <c r="Q24" s="11">
        <f t="shared" si="21"/>
        <v>0</v>
      </c>
      <c r="R24">
        <f t="shared" si="22"/>
        <v>0</v>
      </c>
      <c r="T24" s="10">
        <f t="shared" si="23"/>
        <v>0</v>
      </c>
      <c r="U24" s="10">
        <f t="shared" si="24"/>
        <v>0</v>
      </c>
      <c r="V24" s="10">
        <f t="shared" si="0"/>
        <v>0</v>
      </c>
      <c r="W24" s="11">
        <f t="shared" si="42"/>
        <v>0</v>
      </c>
      <c r="X24">
        <f t="shared" si="25"/>
        <v>0</v>
      </c>
      <c r="Z24" s="10">
        <f t="shared" si="26"/>
        <v>0</v>
      </c>
      <c r="AA24" s="10">
        <f t="shared" si="27"/>
        <v>0</v>
      </c>
      <c r="AB24" s="10">
        <f t="shared" si="2"/>
        <v>0</v>
      </c>
      <c r="AC24" s="11">
        <f t="shared" si="43"/>
        <v>0</v>
      </c>
      <c r="AD24">
        <f t="shared" si="28"/>
        <v>0</v>
      </c>
      <c r="AF24" s="10">
        <f t="shared" si="29"/>
        <v>0</v>
      </c>
      <c r="AG24" s="10">
        <f t="shared" si="30"/>
        <v>0</v>
      </c>
      <c r="AH24" s="10">
        <f t="shared" si="4"/>
        <v>0</v>
      </c>
      <c r="AI24" s="11">
        <f t="shared" si="44"/>
        <v>0</v>
      </c>
      <c r="AJ24">
        <f t="shared" si="31"/>
        <v>0</v>
      </c>
      <c r="AL24" s="10">
        <f t="shared" si="32"/>
        <v>0</v>
      </c>
      <c r="AM24" s="10">
        <f t="shared" si="33"/>
        <v>0</v>
      </c>
      <c r="AN24" s="10">
        <f t="shared" si="6"/>
        <v>0</v>
      </c>
      <c r="AO24" s="11">
        <f t="shared" si="45"/>
        <v>0</v>
      </c>
      <c r="AP24">
        <f t="shared" si="34"/>
        <v>0</v>
      </c>
      <c r="AR24" s="10">
        <f t="shared" si="35"/>
        <v>0</v>
      </c>
      <c r="AS24" s="10">
        <f t="shared" si="36"/>
        <v>0</v>
      </c>
      <c r="AT24" s="10">
        <f t="shared" si="8"/>
        <v>0</v>
      </c>
      <c r="AU24" s="11">
        <f t="shared" si="46"/>
        <v>0</v>
      </c>
      <c r="AV24">
        <f t="shared" si="37"/>
        <v>0</v>
      </c>
      <c r="AX24" s="10">
        <f t="shared" si="38"/>
        <v>0</v>
      </c>
      <c r="AY24" s="10">
        <f t="shared" si="39"/>
        <v>0</v>
      </c>
      <c r="AZ24" s="10">
        <f t="shared" si="10"/>
        <v>0</v>
      </c>
      <c r="BA24" s="11">
        <f t="shared" si="47"/>
        <v>0</v>
      </c>
      <c r="BB24">
        <f t="shared" si="40"/>
        <v>0</v>
      </c>
      <c r="BE24">
        <f t="shared" si="12"/>
        <v>0</v>
      </c>
      <c r="BG24">
        <f t="shared" si="41"/>
        <v>0</v>
      </c>
      <c r="BI24">
        <f t="shared" si="13"/>
        <v>0</v>
      </c>
    </row>
    <row r="25" spans="3:61" ht="12.75">
      <c r="C25" s="28">
        <f t="shared" si="14"/>
        <v>0</v>
      </c>
      <c r="D25" s="30">
        <f t="shared" si="15"/>
        <v>0</v>
      </c>
      <c r="G25" s="7"/>
      <c r="K25" s="9">
        <f t="shared" si="16"/>
        <v>0</v>
      </c>
      <c r="L25" s="20">
        <f t="shared" si="17"/>
        <v>0</v>
      </c>
      <c r="N25" s="10">
        <f t="shared" si="18"/>
        <v>0</v>
      </c>
      <c r="O25" s="10">
        <f t="shared" si="19"/>
        <v>0</v>
      </c>
      <c r="P25" s="10">
        <f t="shared" si="20"/>
        <v>0</v>
      </c>
      <c r="Q25" s="11">
        <f t="shared" si="21"/>
        <v>0</v>
      </c>
      <c r="R25">
        <f t="shared" si="22"/>
        <v>0</v>
      </c>
      <c r="T25" s="10">
        <f t="shared" si="23"/>
        <v>0</v>
      </c>
      <c r="U25" s="10">
        <f t="shared" si="24"/>
        <v>0</v>
      </c>
      <c r="V25" s="10">
        <f t="shared" si="0"/>
        <v>0</v>
      </c>
      <c r="W25" s="11">
        <f t="shared" si="42"/>
        <v>0</v>
      </c>
      <c r="X25">
        <f t="shared" si="25"/>
        <v>0</v>
      </c>
      <c r="Z25" s="10">
        <f t="shared" si="26"/>
        <v>0</v>
      </c>
      <c r="AA25" s="10">
        <f t="shared" si="27"/>
        <v>0</v>
      </c>
      <c r="AB25" s="10">
        <f t="shared" si="2"/>
        <v>0</v>
      </c>
      <c r="AC25" s="11">
        <f t="shared" si="43"/>
        <v>0</v>
      </c>
      <c r="AD25">
        <f t="shared" si="28"/>
        <v>0</v>
      </c>
      <c r="AF25" s="10">
        <f t="shared" si="29"/>
        <v>0</v>
      </c>
      <c r="AG25" s="10">
        <f t="shared" si="30"/>
        <v>0</v>
      </c>
      <c r="AH25" s="10">
        <f t="shared" si="4"/>
        <v>0</v>
      </c>
      <c r="AI25" s="11">
        <f t="shared" si="44"/>
        <v>0</v>
      </c>
      <c r="AJ25">
        <f t="shared" si="31"/>
        <v>0</v>
      </c>
      <c r="AL25" s="10">
        <f t="shared" si="32"/>
        <v>0</v>
      </c>
      <c r="AM25" s="10">
        <f t="shared" si="33"/>
        <v>0</v>
      </c>
      <c r="AN25" s="10">
        <f t="shared" si="6"/>
        <v>0</v>
      </c>
      <c r="AO25" s="11">
        <f t="shared" si="45"/>
        <v>0</v>
      </c>
      <c r="AP25">
        <f t="shared" si="34"/>
        <v>0</v>
      </c>
      <c r="AR25" s="10">
        <f t="shared" si="35"/>
        <v>0</v>
      </c>
      <c r="AS25" s="10">
        <f t="shared" si="36"/>
        <v>0</v>
      </c>
      <c r="AT25" s="10">
        <f t="shared" si="8"/>
        <v>0</v>
      </c>
      <c r="AU25" s="11">
        <f t="shared" si="46"/>
        <v>0</v>
      </c>
      <c r="AV25">
        <f t="shared" si="37"/>
        <v>0</v>
      </c>
      <c r="AX25" s="10">
        <f t="shared" si="38"/>
        <v>0</v>
      </c>
      <c r="AY25" s="10">
        <f t="shared" si="39"/>
        <v>0</v>
      </c>
      <c r="AZ25" s="10">
        <f t="shared" si="10"/>
        <v>0</v>
      </c>
      <c r="BA25" s="11">
        <f t="shared" si="47"/>
        <v>0</v>
      </c>
      <c r="BB25">
        <f t="shared" si="40"/>
        <v>0</v>
      </c>
      <c r="BE25">
        <f t="shared" si="12"/>
        <v>0</v>
      </c>
      <c r="BG25">
        <f t="shared" si="41"/>
        <v>0</v>
      </c>
      <c r="BI25">
        <f t="shared" si="13"/>
        <v>0</v>
      </c>
    </row>
    <row r="26" spans="3:61" ht="12.75">
      <c r="C26" s="28">
        <f t="shared" si="14"/>
        <v>0</v>
      </c>
      <c r="D26" s="30">
        <f t="shared" si="15"/>
        <v>0</v>
      </c>
      <c r="G26" s="7"/>
      <c r="K26" s="9">
        <f t="shared" si="16"/>
        <v>0</v>
      </c>
      <c r="L26" s="20">
        <f t="shared" si="17"/>
        <v>0</v>
      </c>
      <c r="N26" s="10">
        <f t="shared" si="18"/>
        <v>0</v>
      </c>
      <c r="O26" s="10">
        <f t="shared" si="19"/>
        <v>0</v>
      </c>
      <c r="P26" s="10">
        <f t="shared" si="20"/>
        <v>0</v>
      </c>
      <c r="Q26" s="11">
        <f t="shared" si="21"/>
        <v>0</v>
      </c>
      <c r="R26">
        <f t="shared" si="22"/>
        <v>0</v>
      </c>
      <c r="T26" s="10">
        <f t="shared" si="23"/>
        <v>0</v>
      </c>
      <c r="U26" s="10">
        <f t="shared" si="24"/>
        <v>0</v>
      </c>
      <c r="V26" s="10">
        <f t="shared" si="0"/>
        <v>0</v>
      </c>
      <c r="W26" s="11">
        <f t="shared" si="42"/>
        <v>0</v>
      </c>
      <c r="X26">
        <f t="shared" si="25"/>
        <v>0</v>
      </c>
      <c r="Z26" s="10">
        <f t="shared" si="26"/>
        <v>0</v>
      </c>
      <c r="AA26" s="10">
        <f t="shared" si="27"/>
        <v>0</v>
      </c>
      <c r="AB26" s="10">
        <f t="shared" si="2"/>
        <v>0</v>
      </c>
      <c r="AC26" s="11">
        <f t="shared" si="43"/>
        <v>0</v>
      </c>
      <c r="AD26">
        <f t="shared" si="28"/>
        <v>0</v>
      </c>
      <c r="AF26" s="10">
        <f t="shared" si="29"/>
        <v>0</v>
      </c>
      <c r="AG26" s="10">
        <f t="shared" si="30"/>
        <v>0</v>
      </c>
      <c r="AH26" s="10">
        <f t="shared" si="4"/>
        <v>0</v>
      </c>
      <c r="AI26" s="11">
        <f t="shared" si="44"/>
        <v>0</v>
      </c>
      <c r="AJ26">
        <f t="shared" si="31"/>
        <v>0</v>
      </c>
      <c r="AL26" s="10">
        <f t="shared" si="32"/>
        <v>0</v>
      </c>
      <c r="AM26" s="10">
        <f t="shared" si="33"/>
        <v>0</v>
      </c>
      <c r="AN26" s="10">
        <f t="shared" si="6"/>
        <v>0</v>
      </c>
      <c r="AO26" s="11">
        <f t="shared" si="45"/>
        <v>0</v>
      </c>
      <c r="AP26">
        <f t="shared" si="34"/>
        <v>0</v>
      </c>
      <c r="AR26" s="10">
        <f t="shared" si="35"/>
        <v>0</v>
      </c>
      <c r="AS26" s="10">
        <f t="shared" si="36"/>
        <v>0</v>
      </c>
      <c r="AT26" s="10">
        <f t="shared" si="8"/>
        <v>0</v>
      </c>
      <c r="AU26" s="11">
        <f t="shared" si="46"/>
        <v>0</v>
      </c>
      <c r="AV26">
        <f t="shared" si="37"/>
        <v>0</v>
      </c>
      <c r="AX26" s="10">
        <f t="shared" si="38"/>
        <v>0</v>
      </c>
      <c r="AY26" s="10">
        <f t="shared" si="39"/>
        <v>0</v>
      </c>
      <c r="AZ26" s="10">
        <f t="shared" si="10"/>
        <v>0</v>
      </c>
      <c r="BA26" s="11">
        <f t="shared" si="47"/>
        <v>0</v>
      </c>
      <c r="BB26">
        <f t="shared" si="40"/>
        <v>0</v>
      </c>
      <c r="BE26">
        <f t="shared" si="12"/>
        <v>0</v>
      </c>
      <c r="BG26">
        <f t="shared" si="41"/>
        <v>0</v>
      </c>
      <c r="BI26">
        <f t="shared" si="13"/>
        <v>0</v>
      </c>
    </row>
    <row r="27" spans="3:61" ht="12.75">
      <c r="C27" s="28">
        <f t="shared" si="14"/>
        <v>0</v>
      </c>
      <c r="D27" s="30">
        <f t="shared" si="15"/>
        <v>0</v>
      </c>
      <c r="G27" s="7"/>
      <c r="K27" s="9">
        <f t="shared" si="16"/>
        <v>0</v>
      </c>
      <c r="L27" s="20">
        <f t="shared" si="17"/>
        <v>0</v>
      </c>
      <c r="N27" s="10">
        <f t="shared" si="18"/>
        <v>0</v>
      </c>
      <c r="O27" s="10">
        <f t="shared" si="19"/>
        <v>0</v>
      </c>
      <c r="P27" s="10">
        <f t="shared" si="20"/>
        <v>0</v>
      </c>
      <c r="Q27" s="11">
        <f t="shared" si="21"/>
        <v>0</v>
      </c>
      <c r="R27">
        <f t="shared" si="22"/>
        <v>0</v>
      </c>
      <c r="T27" s="10">
        <f t="shared" si="23"/>
        <v>0</v>
      </c>
      <c r="U27" s="10">
        <f t="shared" si="24"/>
        <v>0</v>
      </c>
      <c r="V27" s="10">
        <f t="shared" si="0"/>
        <v>0</v>
      </c>
      <c r="W27" s="11">
        <f t="shared" si="42"/>
        <v>0</v>
      </c>
      <c r="X27">
        <f t="shared" si="25"/>
        <v>0</v>
      </c>
      <c r="Z27" s="10">
        <f t="shared" si="26"/>
        <v>0</v>
      </c>
      <c r="AA27" s="10">
        <f t="shared" si="27"/>
        <v>0</v>
      </c>
      <c r="AB27" s="10">
        <f t="shared" si="2"/>
        <v>0</v>
      </c>
      <c r="AC27" s="11">
        <f t="shared" si="43"/>
        <v>0</v>
      </c>
      <c r="AD27">
        <f t="shared" si="28"/>
        <v>0</v>
      </c>
      <c r="AF27" s="10">
        <f t="shared" si="29"/>
        <v>0</v>
      </c>
      <c r="AG27" s="10">
        <f t="shared" si="30"/>
        <v>0</v>
      </c>
      <c r="AH27" s="10">
        <f t="shared" si="4"/>
        <v>0</v>
      </c>
      <c r="AI27" s="11">
        <f t="shared" si="44"/>
        <v>0</v>
      </c>
      <c r="AJ27">
        <f t="shared" si="31"/>
        <v>0</v>
      </c>
      <c r="AL27" s="10">
        <f t="shared" si="32"/>
        <v>0</v>
      </c>
      <c r="AM27" s="10">
        <f t="shared" si="33"/>
        <v>0</v>
      </c>
      <c r="AN27" s="10">
        <f t="shared" si="6"/>
        <v>0</v>
      </c>
      <c r="AO27" s="11">
        <f t="shared" si="45"/>
        <v>0</v>
      </c>
      <c r="AP27">
        <f t="shared" si="34"/>
        <v>0</v>
      </c>
      <c r="AR27" s="10">
        <f t="shared" si="35"/>
        <v>0</v>
      </c>
      <c r="AS27" s="10">
        <f t="shared" si="36"/>
        <v>0</v>
      </c>
      <c r="AT27" s="10">
        <f t="shared" si="8"/>
        <v>0</v>
      </c>
      <c r="AU27" s="11">
        <f t="shared" si="46"/>
        <v>0</v>
      </c>
      <c r="AV27">
        <f t="shared" si="37"/>
        <v>0</v>
      </c>
      <c r="AX27" s="10">
        <f t="shared" si="38"/>
        <v>0</v>
      </c>
      <c r="AY27" s="10">
        <f t="shared" si="39"/>
        <v>0</v>
      </c>
      <c r="AZ27" s="10">
        <f t="shared" si="10"/>
        <v>0</v>
      </c>
      <c r="BA27" s="11">
        <f t="shared" si="47"/>
        <v>0</v>
      </c>
      <c r="BB27">
        <f t="shared" si="40"/>
        <v>0</v>
      </c>
      <c r="BE27">
        <f t="shared" si="12"/>
        <v>0</v>
      </c>
      <c r="BG27">
        <f t="shared" si="41"/>
        <v>0</v>
      </c>
      <c r="BI27">
        <f t="shared" si="13"/>
        <v>0</v>
      </c>
    </row>
    <row r="28" spans="3:61" ht="12.75">
      <c r="C28" s="28">
        <f t="shared" si="14"/>
        <v>0</v>
      </c>
      <c r="D28" s="30">
        <f t="shared" si="15"/>
        <v>0</v>
      </c>
      <c r="K28" s="9">
        <f t="shared" si="16"/>
        <v>0</v>
      </c>
      <c r="L28" s="20">
        <f t="shared" si="17"/>
        <v>0</v>
      </c>
      <c r="N28" s="10">
        <f t="shared" si="18"/>
        <v>0</v>
      </c>
      <c r="O28" s="10">
        <f t="shared" si="19"/>
        <v>0</v>
      </c>
      <c r="P28" s="10">
        <f t="shared" si="20"/>
        <v>0</v>
      </c>
      <c r="Q28" s="11">
        <f t="shared" si="21"/>
        <v>0</v>
      </c>
      <c r="R28">
        <f t="shared" si="22"/>
        <v>0</v>
      </c>
      <c r="T28" s="10">
        <f t="shared" si="23"/>
        <v>0</v>
      </c>
      <c r="U28" s="10">
        <f t="shared" si="24"/>
        <v>0</v>
      </c>
      <c r="V28" s="10">
        <f t="shared" si="0"/>
        <v>0</v>
      </c>
      <c r="W28" s="11">
        <f t="shared" si="42"/>
        <v>0</v>
      </c>
      <c r="X28">
        <f t="shared" si="25"/>
        <v>0</v>
      </c>
      <c r="Z28" s="10">
        <f t="shared" si="26"/>
        <v>0</v>
      </c>
      <c r="AA28" s="10">
        <f t="shared" si="27"/>
        <v>0</v>
      </c>
      <c r="AB28" s="10">
        <f t="shared" si="2"/>
        <v>0</v>
      </c>
      <c r="AC28" s="11">
        <f t="shared" si="43"/>
        <v>0</v>
      </c>
      <c r="AD28">
        <f t="shared" si="28"/>
        <v>0</v>
      </c>
      <c r="AF28" s="10">
        <f t="shared" si="29"/>
        <v>0</v>
      </c>
      <c r="AG28" s="10">
        <f t="shared" si="30"/>
        <v>0</v>
      </c>
      <c r="AH28" s="10">
        <f t="shared" si="4"/>
        <v>0</v>
      </c>
      <c r="AI28" s="11">
        <f t="shared" si="44"/>
        <v>0</v>
      </c>
      <c r="AJ28">
        <f t="shared" si="31"/>
        <v>0</v>
      </c>
      <c r="AL28" s="10">
        <f t="shared" si="32"/>
        <v>0</v>
      </c>
      <c r="AM28" s="10">
        <f t="shared" si="33"/>
        <v>0</v>
      </c>
      <c r="AN28" s="10">
        <f t="shared" si="6"/>
        <v>0</v>
      </c>
      <c r="AO28" s="11">
        <f t="shared" si="45"/>
        <v>0</v>
      </c>
      <c r="AP28">
        <f t="shared" si="34"/>
        <v>0</v>
      </c>
      <c r="AR28" s="10">
        <f t="shared" si="35"/>
        <v>0</v>
      </c>
      <c r="AS28" s="10">
        <f t="shared" si="36"/>
        <v>0</v>
      </c>
      <c r="AT28" s="10">
        <f t="shared" si="8"/>
        <v>0</v>
      </c>
      <c r="AU28" s="11">
        <f t="shared" si="46"/>
        <v>0</v>
      </c>
      <c r="AV28">
        <f t="shared" si="37"/>
        <v>0</v>
      </c>
      <c r="AX28" s="10">
        <f t="shared" si="38"/>
        <v>0</v>
      </c>
      <c r="AY28" s="10">
        <f t="shared" si="39"/>
        <v>0</v>
      </c>
      <c r="AZ28" s="10">
        <f t="shared" si="10"/>
        <v>0</v>
      </c>
      <c r="BA28" s="11">
        <f t="shared" si="47"/>
        <v>0</v>
      </c>
      <c r="BB28">
        <f t="shared" si="40"/>
        <v>0</v>
      </c>
      <c r="BE28">
        <f t="shared" si="12"/>
        <v>0</v>
      </c>
      <c r="BG28">
        <f t="shared" si="41"/>
        <v>0</v>
      </c>
      <c r="BI28">
        <f t="shared" si="13"/>
        <v>0</v>
      </c>
    </row>
    <row r="29" spans="3:61" ht="12.75">
      <c r="C29" s="28">
        <f t="shared" si="14"/>
        <v>0</v>
      </c>
      <c r="D29" s="30">
        <f t="shared" si="15"/>
        <v>0</v>
      </c>
      <c r="K29" s="9">
        <f t="shared" si="16"/>
        <v>0</v>
      </c>
      <c r="L29" s="20">
        <f t="shared" si="17"/>
        <v>0</v>
      </c>
      <c r="N29" s="10">
        <f t="shared" si="18"/>
        <v>0</v>
      </c>
      <c r="O29" s="10">
        <f t="shared" si="19"/>
        <v>0</v>
      </c>
      <c r="P29" s="10">
        <f t="shared" si="20"/>
        <v>0</v>
      </c>
      <c r="Q29" s="11">
        <f t="shared" si="21"/>
        <v>0</v>
      </c>
      <c r="R29">
        <f t="shared" si="22"/>
        <v>0</v>
      </c>
      <c r="T29" s="10">
        <f t="shared" si="23"/>
        <v>0</v>
      </c>
      <c r="U29" s="10">
        <f t="shared" si="24"/>
        <v>0</v>
      </c>
      <c r="V29" s="10">
        <f t="shared" si="0"/>
        <v>0</v>
      </c>
      <c r="W29" s="11">
        <f t="shared" si="42"/>
        <v>0</v>
      </c>
      <c r="X29">
        <f t="shared" si="25"/>
        <v>0</v>
      </c>
      <c r="Z29" s="10">
        <f t="shared" si="26"/>
        <v>0</v>
      </c>
      <c r="AA29" s="10">
        <f t="shared" si="27"/>
        <v>0</v>
      </c>
      <c r="AB29" s="10">
        <f t="shared" si="2"/>
        <v>0</v>
      </c>
      <c r="AC29" s="11">
        <f t="shared" si="43"/>
        <v>0</v>
      </c>
      <c r="AD29">
        <f t="shared" si="28"/>
        <v>0</v>
      </c>
      <c r="AF29" s="10">
        <f t="shared" si="29"/>
        <v>0</v>
      </c>
      <c r="AG29" s="10">
        <f t="shared" si="30"/>
        <v>0</v>
      </c>
      <c r="AH29" s="10">
        <f t="shared" si="4"/>
        <v>0</v>
      </c>
      <c r="AI29" s="11">
        <f t="shared" si="44"/>
        <v>0</v>
      </c>
      <c r="AJ29">
        <f t="shared" si="31"/>
        <v>0</v>
      </c>
      <c r="AL29" s="10">
        <f t="shared" si="32"/>
        <v>0</v>
      </c>
      <c r="AM29" s="10">
        <f t="shared" si="33"/>
        <v>0</v>
      </c>
      <c r="AN29" s="10">
        <f t="shared" si="6"/>
        <v>0</v>
      </c>
      <c r="AO29" s="11">
        <f t="shared" si="45"/>
        <v>0</v>
      </c>
      <c r="AP29">
        <f t="shared" si="34"/>
        <v>0</v>
      </c>
      <c r="AR29" s="10">
        <f t="shared" si="35"/>
        <v>0</v>
      </c>
      <c r="AS29" s="10">
        <f t="shared" si="36"/>
        <v>0</v>
      </c>
      <c r="AT29" s="10">
        <f t="shared" si="8"/>
        <v>0</v>
      </c>
      <c r="AU29" s="11">
        <f t="shared" si="46"/>
        <v>0</v>
      </c>
      <c r="AV29">
        <f t="shared" si="37"/>
        <v>0</v>
      </c>
      <c r="AX29" s="10">
        <f t="shared" si="38"/>
        <v>0</v>
      </c>
      <c r="AY29" s="10">
        <f t="shared" si="39"/>
        <v>0</v>
      </c>
      <c r="AZ29" s="10">
        <f t="shared" si="10"/>
        <v>0</v>
      </c>
      <c r="BA29" s="11">
        <f t="shared" si="47"/>
        <v>0</v>
      </c>
      <c r="BB29">
        <f t="shared" si="40"/>
        <v>0</v>
      </c>
      <c r="BE29">
        <f t="shared" si="12"/>
        <v>0</v>
      </c>
      <c r="BG29">
        <f t="shared" si="41"/>
        <v>0</v>
      </c>
      <c r="BI29">
        <f t="shared" si="13"/>
        <v>0</v>
      </c>
    </row>
    <row r="30" spans="3:61" ht="12.75">
      <c r="C30" s="28">
        <f t="shared" si="14"/>
        <v>0</v>
      </c>
      <c r="D30" s="30">
        <f t="shared" si="15"/>
        <v>0</v>
      </c>
      <c r="K30" s="9">
        <f t="shared" si="16"/>
        <v>0</v>
      </c>
      <c r="L30" s="20">
        <f t="shared" si="17"/>
        <v>0</v>
      </c>
      <c r="N30" s="10">
        <f t="shared" si="18"/>
        <v>0</v>
      </c>
      <c r="O30" s="10">
        <f t="shared" si="19"/>
        <v>0</v>
      </c>
      <c r="P30" s="10">
        <f t="shared" si="20"/>
        <v>0</v>
      </c>
      <c r="Q30" s="11">
        <f t="shared" si="21"/>
        <v>0</v>
      </c>
      <c r="R30">
        <f t="shared" si="22"/>
        <v>0</v>
      </c>
      <c r="T30" s="10">
        <f t="shared" si="23"/>
        <v>0</v>
      </c>
      <c r="U30" s="10">
        <f t="shared" si="24"/>
        <v>0</v>
      </c>
      <c r="V30" s="10">
        <f t="shared" si="0"/>
        <v>0</v>
      </c>
      <c r="W30" s="11">
        <f t="shared" si="42"/>
        <v>0</v>
      </c>
      <c r="X30">
        <f t="shared" si="25"/>
        <v>0</v>
      </c>
      <c r="Z30" s="10">
        <f t="shared" si="26"/>
        <v>0</v>
      </c>
      <c r="AA30" s="10">
        <f t="shared" si="27"/>
        <v>0</v>
      </c>
      <c r="AB30" s="10">
        <f t="shared" si="2"/>
        <v>0</v>
      </c>
      <c r="AC30" s="11">
        <f t="shared" si="43"/>
        <v>0</v>
      </c>
      <c r="AD30">
        <f t="shared" si="28"/>
        <v>0</v>
      </c>
      <c r="AF30" s="10">
        <f t="shared" si="29"/>
        <v>0</v>
      </c>
      <c r="AG30" s="10">
        <f t="shared" si="30"/>
        <v>0</v>
      </c>
      <c r="AH30" s="10">
        <f t="shared" si="4"/>
        <v>0</v>
      </c>
      <c r="AI30" s="11">
        <f t="shared" si="44"/>
        <v>0</v>
      </c>
      <c r="AJ30">
        <f t="shared" si="31"/>
        <v>0</v>
      </c>
      <c r="AL30" s="10">
        <f t="shared" si="32"/>
        <v>0</v>
      </c>
      <c r="AM30" s="10">
        <f t="shared" si="33"/>
        <v>0</v>
      </c>
      <c r="AN30" s="10">
        <f t="shared" si="6"/>
        <v>0</v>
      </c>
      <c r="AO30" s="11">
        <f t="shared" si="45"/>
        <v>0</v>
      </c>
      <c r="AP30">
        <f t="shared" si="34"/>
        <v>0</v>
      </c>
      <c r="AR30" s="10">
        <f t="shared" si="35"/>
        <v>0</v>
      </c>
      <c r="AS30" s="10">
        <f t="shared" si="36"/>
        <v>0</v>
      </c>
      <c r="AT30" s="10">
        <f t="shared" si="8"/>
        <v>0</v>
      </c>
      <c r="AU30" s="11">
        <f t="shared" si="46"/>
        <v>0</v>
      </c>
      <c r="AV30">
        <f t="shared" si="37"/>
        <v>0</v>
      </c>
      <c r="AX30" s="10">
        <f t="shared" si="38"/>
        <v>0</v>
      </c>
      <c r="AY30" s="10">
        <f t="shared" si="39"/>
        <v>0</v>
      </c>
      <c r="AZ30" s="10">
        <f t="shared" si="10"/>
        <v>0</v>
      </c>
      <c r="BA30" s="11">
        <f t="shared" si="47"/>
        <v>0</v>
      </c>
      <c r="BB30">
        <f t="shared" si="40"/>
        <v>0</v>
      </c>
      <c r="BE30">
        <f t="shared" si="12"/>
        <v>0</v>
      </c>
      <c r="BG30">
        <f t="shared" si="41"/>
        <v>0</v>
      </c>
      <c r="BI30">
        <f t="shared" si="13"/>
        <v>0</v>
      </c>
    </row>
    <row r="31" spans="3:61" ht="12.75">
      <c r="C31" s="28">
        <f t="shared" si="14"/>
        <v>0</v>
      </c>
      <c r="D31" s="30">
        <f t="shared" si="15"/>
        <v>0</v>
      </c>
      <c r="K31" s="9">
        <f t="shared" si="16"/>
        <v>0</v>
      </c>
      <c r="L31" s="20">
        <f t="shared" si="17"/>
        <v>0</v>
      </c>
      <c r="N31" s="10">
        <f t="shared" si="18"/>
        <v>0</v>
      </c>
      <c r="O31" s="10">
        <f t="shared" si="19"/>
        <v>0</v>
      </c>
      <c r="P31" s="10">
        <f t="shared" si="20"/>
        <v>0</v>
      </c>
      <c r="Q31" s="11">
        <f t="shared" si="21"/>
        <v>0</v>
      </c>
      <c r="R31">
        <f t="shared" si="22"/>
        <v>0</v>
      </c>
      <c r="T31" s="10">
        <f t="shared" si="23"/>
        <v>0</v>
      </c>
      <c r="U31" s="10">
        <f t="shared" si="24"/>
        <v>0</v>
      </c>
      <c r="V31" s="10">
        <f t="shared" si="0"/>
        <v>0</v>
      </c>
      <c r="W31" s="11">
        <f t="shared" si="42"/>
        <v>0</v>
      </c>
      <c r="X31">
        <f t="shared" si="25"/>
        <v>0</v>
      </c>
      <c r="Z31" s="10">
        <f t="shared" si="26"/>
        <v>0</v>
      </c>
      <c r="AA31" s="10">
        <f t="shared" si="27"/>
        <v>0</v>
      </c>
      <c r="AB31" s="10">
        <f t="shared" si="2"/>
        <v>0</v>
      </c>
      <c r="AC31" s="11">
        <f t="shared" si="43"/>
        <v>0</v>
      </c>
      <c r="AD31">
        <f t="shared" si="28"/>
        <v>0</v>
      </c>
      <c r="AF31" s="10">
        <f t="shared" si="29"/>
        <v>0</v>
      </c>
      <c r="AG31" s="10">
        <f t="shared" si="30"/>
        <v>0</v>
      </c>
      <c r="AH31" s="10">
        <f t="shared" si="4"/>
        <v>0</v>
      </c>
      <c r="AI31" s="11">
        <f t="shared" si="44"/>
        <v>0</v>
      </c>
      <c r="AJ31">
        <f t="shared" si="31"/>
        <v>0</v>
      </c>
      <c r="AL31" s="10">
        <f t="shared" si="32"/>
        <v>0</v>
      </c>
      <c r="AM31" s="10">
        <f t="shared" si="33"/>
        <v>0</v>
      </c>
      <c r="AN31" s="10">
        <f t="shared" si="6"/>
        <v>0</v>
      </c>
      <c r="AO31" s="11">
        <f t="shared" si="45"/>
        <v>0</v>
      </c>
      <c r="AP31">
        <f t="shared" si="34"/>
        <v>0</v>
      </c>
      <c r="AR31" s="10">
        <f t="shared" si="35"/>
        <v>0</v>
      </c>
      <c r="AS31" s="10">
        <f t="shared" si="36"/>
        <v>0</v>
      </c>
      <c r="AT31" s="10">
        <f t="shared" si="8"/>
        <v>0</v>
      </c>
      <c r="AU31" s="11">
        <f t="shared" si="46"/>
        <v>0</v>
      </c>
      <c r="AV31">
        <f t="shared" si="37"/>
        <v>0</v>
      </c>
      <c r="AX31" s="10">
        <f t="shared" si="38"/>
        <v>0</v>
      </c>
      <c r="AY31" s="10">
        <f t="shared" si="39"/>
        <v>0</v>
      </c>
      <c r="AZ31" s="10">
        <f t="shared" si="10"/>
        <v>0</v>
      </c>
      <c r="BA31" s="11">
        <f t="shared" si="47"/>
        <v>0</v>
      </c>
      <c r="BB31">
        <f t="shared" si="40"/>
        <v>0</v>
      </c>
      <c r="BE31">
        <f t="shared" si="12"/>
        <v>0</v>
      </c>
      <c r="BG31">
        <f t="shared" si="41"/>
        <v>0</v>
      </c>
      <c r="BI31">
        <f t="shared" si="13"/>
        <v>0</v>
      </c>
    </row>
    <row r="32" spans="3:61" ht="12.75">
      <c r="C32" s="28">
        <f t="shared" si="14"/>
        <v>0</v>
      </c>
      <c r="D32" s="30">
        <f t="shared" si="15"/>
        <v>0</v>
      </c>
      <c r="K32" s="9">
        <f t="shared" si="16"/>
        <v>0</v>
      </c>
      <c r="L32" s="20">
        <f t="shared" si="17"/>
        <v>0</v>
      </c>
      <c r="N32" s="10">
        <f t="shared" si="18"/>
        <v>0</v>
      </c>
      <c r="O32" s="10">
        <f t="shared" si="19"/>
        <v>0</v>
      </c>
      <c r="P32" s="10">
        <f t="shared" si="20"/>
        <v>0</v>
      </c>
      <c r="Q32" s="11">
        <f t="shared" si="21"/>
        <v>0</v>
      </c>
      <c r="R32">
        <f t="shared" si="22"/>
        <v>0</v>
      </c>
      <c r="T32" s="10">
        <f t="shared" si="23"/>
        <v>0</v>
      </c>
      <c r="U32" s="10">
        <f t="shared" si="24"/>
        <v>0</v>
      </c>
      <c r="V32" s="10">
        <f t="shared" si="0"/>
        <v>0</v>
      </c>
      <c r="W32" s="11">
        <f t="shared" si="42"/>
        <v>0</v>
      </c>
      <c r="X32">
        <f t="shared" si="25"/>
        <v>0</v>
      </c>
      <c r="Z32" s="10">
        <f t="shared" si="26"/>
        <v>0</v>
      </c>
      <c r="AA32" s="10">
        <f t="shared" si="27"/>
        <v>0</v>
      </c>
      <c r="AB32" s="10">
        <f t="shared" si="2"/>
        <v>0</v>
      </c>
      <c r="AC32" s="11">
        <f t="shared" si="43"/>
        <v>0</v>
      </c>
      <c r="AD32">
        <f t="shared" si="28"/>
        <v>0</v>
      </c>
      <c r="AF32" s="10">
        <f t="shared" si="29"/>
        <v>0</v>
      </c>
      <c r="AG32" s="10">
        <f t="shared" si="30"/>
        <v>0</v>
      </c>
      <c r="AH32" s="10">
        <f t="shared" si="4"/>
        <v>0</v>
      </c>
      <c r="AI32" s="11">
        <f t="shared" si="44"/>
        <v>0</v>
      </c>
      <c r="AJ32">
        <f t="shared" si="31"/>
        <v>0</v>
      </c>
      <c r="AL32" s="10">
        <f t="shared" si="32"/>
        <v>0</v>
      </c>
      <c r="AM32" s="10">
        <f t="shared" si="33"/>
        <v>0</v>
      </c>
      <c r="AN32" s="10">
        <f t="shared" si="6"/>
        <v>0</v>
      </c>
      <c r="AO32" s="11">
        <f t="shared" si="45"/>
        <v>0</v>
      </c>
      <c r="AP32">
        <f t="shared" si="34"/>
        <v>0</v>
      </c>
      <c r="AR32" s="10">
        <f t="shared" si="35"/>
        <v>0</v>
      </c>
      <c r="AS32" s="10">
        <f t="shared" si="36"/>
        <v>0</v>
      </c>
      <c r="AT32" s="10">
        <f t="shared" si="8"/>
        <v>0</v>
      </c>
      <c r="AU32" s="11">
        <f t="shared" si="46"/>
        <v>0</v>
      </c>
      <c r="AV32">
        <f t="shared" si="37"/>
        <v>0</v>
      </c>
      <c r="AX32" s="10">
        <f t="shared" si="38"/>
        <v>0</v>
      </c>
      <c r="AY32" s="10">
        <f t="shared" si="39"/>
        <v>0</v>
      </c>
      <c r="AZ32" s="10">
        <f t="shared" si="10"/>
        <v>0</v>
      </c>
      <c r="BA32" s="11">
        <f t="shared" si="47"/>
        <v>0</v>
      </c>
      <c r="BB32">
        <f t="shared" si="40"/>
        <v>0</v>
      </c>
      <c r="BE32">
        <f t="shared" si="12"/>
        <v>0</v>
      </c>
      <c r="BG32">
        <f t="shared" si="41"/>
        <v>0</v>
      </c>
      <c r="BI32">
        <f t="shared" si="13"/>
        <v>0</v>
      </c>
    </row>
    <row r="33" spans="3:61" ht="12.75">
      <c r="C33" s="28">
        <f t="shared" si="14"/>
        <v>0</v>
      </c>
      <c r="D33" s="30">
        <f t="shared" si="15"/>
        <v>0</v>
      </c>
      <c r="K33" s="9">
        <f t="shared" si="16"/>
        <v>0</v>
      </c>
      <c r="L33" s="20">
        <f t="shared" si="17"/>
        <v>0</v>
      </c>
      <c r="N33" s="10">
        <f t="shared" si="18"/>
        <v>0</v>
      </c>
      <c r="O33" s="10">
        <f t="shared" si="19"/>
        <v>0</v>
      </c>
      <c r="P33" s="10">
        <f t="shared" si="20"/>
        <v>0</v>
      </c>
      <c r="Q33" s="11">
        <f t="shared" si="21"/>
        <v>0</v>
      </c>
      <c r="R33">
        <f t="shared" si="22"/>
        <v>0</v>
      </c>
      <c r="T33" s="10">
        <f t="shared" si="23"/>
        <v>0</v>
      </c>
      <c r="U33" s="10">
        <f t="shared" si="24"/>
        <v>0</v>
      </c>
      <c r="V33" s="10">
        <f aca="true" t="shared" si="48" ref="V33:V49">IF(ISBLANK($A33),0,IF(U33&lt;$J$5,$J$6,1/U33/U33))</f>
        <v>0</v>
      </c>
      <c r="W33" s="11">
        <f t="shared" si="42"/>
        <v>0</v>
      </c>
      <c r="X33">
        <f t="shared" si="25"/>
        <v>0</v>
      </c>
      <c r="Z33" s="10">
        <f t="shared" si="26"/>
        <v>0</v>
      </c>
      <c r="AA33" s="10">
        <f t="shared" si="27"/>
        <v>0</v>
      </c>
      <c r="AB33" s="10">
        <f aca="true" t="shared" si="49" ref="AB33:AB49">IF(ISBLANK($A33),0,IF(AA33&lt;$J$5,$J$6,1/AA33/AA33))</f>
        <v>0</v>
      </c>
      <c r="AC33" s="11">
        <f t="shared" si="43"/>
        <v>0</v>
      </c>
      <c r="AD33">
        <f t="shared" si="28"/>
        <v>0</v>
      </c>
      <c r="AF33" s="10">
        <f t="shared" si="29"/>
        <v>0</v>
      </c>
      <c r="AG33" s="10">
        <f t="shared" si="30"/>
        <v>0</v>
      </c>
      <c r="AH33" s="10">
        <f aca="true" t="shared" si="50" ref="AH33:AH49">IF(ISBLANK($A33),0,IF(AG33&lt;$J$5,$J$6,1/AG33/AG33))</f>
        <v>0</v>
      </c>
      <c r="AI33" s="11">
        <f t="shared" si="44"/>
        <v>0</v>
      </c>
      <c r="AJ33">
        <f t="shared" si="31"/>
        <v>0</v>
      </c>
      <c r="AL33" s="10">
        <f t="shared" si="32"/>
        <v>0</v>
      </c>
      <c r="AM33" s="10">
        <f t="shared" si="33"/>
        <v>0</v>
      </c>
      <c r="AN33" s="10">
        <f aca="true" t="shared" si="51" ref="AN33:AN49">IF(ISBLANK($A33),0,IF(AM33&lt;$J$5,$J$6,1/AM33/AM33))</f>
        <v>0</v>
      </c>
      <c r="AO33" s="11">
        <f t="shared" si="45"/>
        <v>0</v>
      </c>
      <c r="AP33">
        <f t="shared" si="34"/>
        <v>0</v>
      </c>
      <c r="AR33" s="10">
        <f t="shared" si="35"/>
        <v>0</v>
      </c>
      <c r="AS33" s="10">
        <f t="shared" si="36"/>
        <v>0</v>
      </c>
      <c r="AT33" s="10">
        <f aca="true" t="shared" si="52" ref="AT33:AT49">IF(ISBLANK($A33),0,IF(AS33&lt;$J$5,$J$6,1/AS33/AS33))</f>
        <v>0</v>
      </c>
      <c r="AU33" s="11">
        <f t="shared" si="46"/>
        <v>0</v>
      </c>
      <c r="AV33">
        <f t="shared" si="37"/>
        <v>0</v>
      </c>
      <c r="AX33" s="10">
        <f t="shared" si="38"/>
        <v>0</v>
      </c>
      <c r="AY33" s="10">
        <f t="shared" si="39"/>
        <v>0</v>
      </c>
      <c r="AZ33" s="10">
        <f aca="true" t="shared" si="53" ref="AZ33:AZ49">IF(ISBLANK($A33),0,IF(AY33&lt;$J$5,$J$6,1/AY33/AY33))</f>
        <v>0</v>
      </c>
      <c r="BA33" s="11">
        <f t="shared" si="47"/>
        <v>0</v>
      </c>
      <c r="BB33">
        <f t="shared" si="40"/>
        <v>0</v>
      </c>
      <c r="BE33">
        <f aca="true" t="shared" si="54" ref="BE33:BE49">IF(ISBLANK(A33),0,AZ33*K33)</f>
        <v>0</v>
      </c>
      <c r="BG33">
        <f t="shared" si="41"/>
        <v>0</v>
      </c>
      <c r="BI33">
        <f aca="true" t="shared" si="55" ref="BI33:BI49">IF(ISBLANK(A33),0,AY33*AY33*AZ33)</f>
        <v>0</v>
      </c>
    </row>
    <row r="34" spans="3:61" ht="12.75">
      <c r="C34" s="28">
        <f t="shared" si="14"/>
        <v>0</v>
      </c>
      <c r="D34" s="30">
        <f t="shared" si="15"/>
        <v>0</v>
      </c>
      <c r="K34" s="9">
        <f t="shared" si="16"/>
        <v>0</v>
      </c>
      <c r="L34" s="20">
        <f t="shared" si="17"/>
        <v>0</v>
      </c>
      <c r="N34" s="10">
        <f t="shared" si="18"/>
        <v>0</v>
      </c>
      <c r="O34" s="10">
        <f t="shared" si="19"/>
        <v>0</v>
      </c>
      <c r="P34" s="10">
        <f t="shared" si="20"/>
        <v>0</v>
      </c>
      <c r="Q34" s="11">
        <f t="shared" si="21"/>
        <v>0</v>
      </c>
      <c r="R34">
        <f t="shared" si="22"/>
        <v>0</v>
      </c>
      <c r="T34" s="10">
        <f t="shared" si="23"/>
        <v>0</v>
      </c>
      <c r="U34" s="10">
        <f t="shared" si="24"/>
        <v>0</v>
      </c>
      <c r="V34" s="10">
        <f t="shared" si="48"/>
        <v>0</v>
      </c>
      <c r="W34" s="11">
        <f t="shared" si="42"/>
        <v>0</v>
      </c>
      <c r="X34">
        <f t="shared" si="25"/>
        <v>0</v>
      </c>
      <c r="Z34" s="10">
        <f t="shared" si="26"/>
        <v>0</v>
      </c>
      <c r="AA34" s="10">
        <f t="shared" si="27"/>
        <v>0</v>
      </c>
      <c r="AB34" s="10">
        <f t="shared" si="49"/>
        <v>0</v>
      </c>
      <c r="AC34" s="11">
        <f t="shared" si="43"/>
        <v>0</v>
      </c>
      <c r="AD34">
        <f t="shared" si="28"/>
        <v>0</v>
      </c>
      <c r="AF34" s="10">
        <f t="shared" si="29"/>
        <v>0</v>
      </c>
      <c r="AG34" s="10">
        <f t="shared" si="30"/>
        <v>0</v>
      </c>
      <c r="AH34" s="10">
        <f t="shared" si="50"/>
        <v>0</v>
      </c>
      <c r="AI34" s="11">
        <f t="shared" si="44"/>
        <v>0</v>
      </c>
      <c r="AJ34">
        <f t="shared" si="31"/>
        <v>0</v>
      </c>
      <c r="AL34" s="10">
        <f t="shared" si="32"/>
        <v>0</v>
      </c>
      <c r="AM34" s="10">
        <f t="shared" si="33"/>
        <v>0</v>
      </c>
      <c r="AN34" s="10">
        <f t="shared" si="51"/>
        <v>0</v>
      </c>
      <c r="AO34" s="11">
        <f t="shared" si="45"/>
        <v>0</v>
      </c>
      <c r="AP34">
        <f t="shared" si="34"/>
        <v>0</v>
      </c>
      <c r="AR34" s="10">
        <f t="shared" si="35"/>
        <v>0</v>
      </c>
      <c r="AS34" s="10">
        <f t="shared" si="36"/>
        <v>0</v>
      </c>
      <c r="AT34" s="10">
        <f t="shared" si="52"/>
        <v>0</v>
      </c>
      <c r="AU34" s="11">
        <f t="shared" si="46"/>
        <v>0</v>
      </c>
      <c r="AV34">
        <f t="shared" si="37"/>
        <v>0</v>
      </c>
      <c r="AX34" s="10">
        <f t="shared" si="38"/>
        <v>0</v>
      </c>
      <c r="AY34" s="10">
        <f t="shared" si="39"/>
        <v>0</v>
      </c>
      <c r="AZ34" s="10">
        <f t="shared" si="53"/>
        <v>0</v>
      </c>
      <c r="BA34" s="11">
        <f t="shared" si="47"/>
        <v>0</v>
      </c>
      <c r="BB34">
        <f t="shared" si="40"/>
        <v>0</v>
      </c>
      <c r="BE34">
        <f t="shared" si="54"/>
        <v>0</v>
      </c>
      <c r="BG34">
        <f t="shared" si="41"/>
        <v>0</v>
      </c>
      <c r="BI34">
        <f t="shared" si="55"/>
        <v>0</v>
      </c>
    </row>
    <row r="35" spans="3:61" ht="12.75">
      <c r="C35" s="28">
        <f t="shared" si="14"/>
        <v>0</v>
      </c>
      <c r="D35" s="30">
        <f t="shared" si="15"/>
        <v>0</v>
      </c>
      <c r="K35" s="9">
        <f t="shared" si="16"/>
        <v>0</v>
      </c>
      <c r="L35" s="20">
        <f t="shared" si="17"/>
        <v>0</v>
      </c>
      <c r="N35" s="10">
        <f t="shared" si="18"/>
        <v>0</v>
      </c>
      <c r="O35" s="10">
        <f t="shared" si="19"/>
        <v>0</v>
      </c>
      <c r="P35" s="10">
        <f t="shared" si="20"/>
        <v>0</v>
      </c>
      <c r="Q35" s="11">
        <f t="shared" si="21"/>
        <v>0</v>
      </c>
      <c r="R35">
        <f t="shared" si="22"/>
        <v>0</v>
      </c>
      <c r="T35" s="10">
        <f t="shared" si="23"/>
        <v>0</v>
      </c>
      <c r="U35" s="10">
        <f t="shared" si="24"/>
        <v>0</v>
      </c>
      <c r="V35" s="10">
        <f t="shared" si="48"/>
        <v>0</v>
      </c>
      <c r="W35" s="11">
        <f t="shared" si="42"/>
        <v>0</v>
      </c>
      <c r="X35">
        <f t="shared" si="25"/>
        <v>0</v>
      </c>
      <c r="Z35" s="10">
        <f t="shared" si="26"/>
        <v>0</v>
      </c>
      <c r="AA35" s="10">
        <f t="shared" si="27"/>
        <v>0</v>
      </c>
      <c r="AB35" s="10">
        <f t="shared" si="49"/>
        <v>0</v>
      </c>
      <c r="AC35" s="11">
        <f t="shared" si="43"/>
        <v>0</v>
      </c>
      <c r="AD35">
        <f t="shared" si="28"/>
        <v>0</v>
      </c>
      <c r="AF35" s="10">
        <f t="shared" si="29"/>
        <v>0</v>
      </c>
      <c r="AG35" s="10">
        <f t="shared" si="30"/>
        <v>0</v>
      </c>
      <c r="AH35" s="10">
        <f t="shared" si="50"/>
        <v>0</v>
      </c>
      <c r="AI35" s="11">
        <f t="shared" si="44"/>
        <v>0</v>
      </c>
      <c r="AJ35">
        <f t="shared" si="31"/>
        <v>0</v>
      </c>
      <c r="AL35" s="10">
        <f t="shared" si="32"/>
        <v>0</v>
      </c>
      <c r="AM35" s="10">
        <f t="shared" si="33"/>
        <v>0</v>
      </c>
      <c r="AN35" s="10">
        <f t="shared" si="51"/>
        <v>0</v>
      </c>
      <c r="AO35" s="11">
        <f t="shared" si="45"/>
        <v>0</v>
      </c>
      <c r="AP35">
        <f t="shared" si="34"/>
        <v>0</v>
      </c>
      <c r="AR35" s="10">
        <f t="shared" si="35"/>
        <v>0</v>
      </c>
      <c r="AS35" s="10">
        <f t="shared" si="36"/>
        <v>0</v>
      </c>
      <c r="AT35" s="10">
        <f t="shared" si="52"/>
        <v>0</v>
      </c>
      <c r="AU35" s="11">
        <f t="shared" si="46"/>
        <v>0</v>
      </c>
      <c r="AV35">
        <f t="shared" si="37"/>
        <v>0</v>
      </c>
      <c r="AX35" s="10">
        <f t="shared" si="38"/>
        <v>0</v>
      </c>
      <c r="AY35" s="10">
        <f t="shared" si="39"/>
        <v>0</v>
      </c>
      <c r="AZ35" s="10">
        <f t="shared" si="53"/>
        <v>0</v>
      </c>
      <c r="BA35" s="11">
        <f t="shared" si="47"/>
        <v>0</v>
      </c>
      <c r="BB35">
        <f t="shared" si="40"/>
        <v>0</v>
      </c>
      <c r="BE35">
        <f t="shared" si="54"/>
        <v>0</v>
      </c>
      <c r="BG35">
        <f t="shared" si="41"/>
        <v>0</v>
      </c>
      <c r="BI35">
        <f t="shared" si="55"/>
        <v>0</v>
      </c>
    </row>
    <row r="36" spans="3:61" ht="12.75">
      <c r="C36" s="28">
        <f t="shared" si="14"/>
        <v>0</v>
      </c>
      <c r="D36" s="30">
        <f t="shared" si="15"/>
        <v>0</v>
      </c>
      <c r="K36" s="9">
        <f t="shared" si="16"/>
        <v>0</v>
      </c>
      <c r="L36" s="20">
        <f t="shared" si="17"/>
        <v>0</v>
      </c>
      <c r="N36" s="10">
        <f t="shared" si="18"/>
        <v>0</v>
      </c>
      <c r="O36" s="10">
        <f t="shared" si="19"/>
        <v>0</v>
      </c>
      <c r="P36" s="10">
        <f t="shared" si="20"/>
        <v>0</v>
      </c>
      <c r="Q36" s="11">
        <f t="shared" si="21"/>
        <v>0</v>
      </c>
      <c r="R36">
        <f t="shared" si="22"/>
        <v>0</v>
      </c>
      <c r="T36" s="10">
        <f t="shared" si="23"/>
        <v>0</v>
      </c>
      <c r="U36" s="10">
        <f t="shared" si="24"/>
        <v>0</v>
      </c>
      <c r="V36" s="10">
        <f t="shared" si="48"/>
        <v>0</v>
      </c>
      <c r="W36" s="11">
        <f t="shared" si="42"/>
        <v>0</v>
      </c>
      <c r="X36">
        <f t="shared" si="25"/>
        <v>0</v>
      </c>
      <c r="Z36" s="10">
        <f t="shared" si="26"/>
        <v>0</v>
      </c>
      <c r="AA36" s="10">
        <f t="shared" si="27"/>
        <v>0</v>
      </c>
      <c r="AB36" s="10">
        <f t="shared" si="49"/>
        <v>0</v>
      </c>
      <c r="AC36" s="11">
        <f t="shared" si="43"/>
        <v>0</v>
      </c>
      <c r="AD36">
        <f t="shared" si="28"/>
        <v>0</v>
      </c>
      <c r="AF36" s="10">
        <f t="shared" si="29"/>
        <v>0</v>
      </c>
      <c r="AG36" s="10">
        <f t="shared" si="30"/>
        <v>0</v>
      </c>
      <c r="AH36" s="10">
        <f t="shared" si="50"/>
        <v>0</v>
      </c>
      <c r="AI36" s="11">
        <f t="shared" si="44"/>
        <v>0</v>
      </c>
      <c r="AJ36">
        <f t="shared" si="31"/>
        <v>0</v>
      </c>
      <c r="AL36" s="10">
        <f t="shared" si="32"/>
        <v>0</v>
      </c>
      <c r="AM36" s="10">
        <f t="shared" si="33"/>
        <v>0</v>
      </c>
      <c r="AN36" s="10">
        <f t="shared" si="51"/>
        <v>0</v>
      </c>
      <c r="AO36" s="11">
        <f t="shared" si="45"/>
        <v>0</v>
      </c>
      <c r="AP36">
        <f t="shared" si="34"/>
        <v>0</v>
      </c>
      <c r="AR36" s="10">
        <f t="shared" si="35"/>
        <v>0</v>
      </c>
      <c r="AS36" s="10">
        <f t="shared" si="36"/>
        <v>0</v>
      </c>
      <c r="AT36" s="10">
        <f t="shared" si="52"/>
        <v>0</v>
      </c>
      <c r="AU36" s="11">
        <f t="shared" si="46"/>
        <v>0</v>
      </c>
      <c r="AV36">
        <f t="shared" si="37"/>
        <v>0</v>
      </c>
      <c r="AX36" s="10">
        <f t="shared" si="38"/>
        <v>0</v>
      </c>
      <c r="AY36" s="10">
        <f t="shared" si="39"/>
        <v>0</v>
      </c>
      <c r="AZ36" s="10">
        <f t="shared" si="53"/>
        <v>0</v>
      </c>
      <c r="BA36" s="11">
        <f t="shared" si="47"/>
        <v>0</v>
      </c>
      <c r="BB36">
        <f t="shared" si="40"/>
        <v>0</v>
      </c>
      <c r="BE36">
        <f t="shared" si="54"/>
        <v>0</v>
      </c>
      <c r="BG36">
        <f t="shared" si="41"/>
        <v>0</v>
      </c>
      <c r="BI36">
        <f t="shared" si="55"/>
        <v>0</v>
      </c>
    </row>
    <row r="37" spans="3:61" ht="12.75">
      <c r="C37" s="28">
        <f t="shared" si="14"/>
        <v>0</v>
      </c>
      <c r="D37" s="30">
        <f t="shared" si="15"/>
        <v>0</v>
      </c>
      <c r="K37" s="9">
        <f t="shared" si="16"/>
        <v>0</v>
      </c>
      <c r="L37" s="20">
        <f t="shared" si="17"/>
        <v>0</v>
      </c>
      <c r="N37" s="10">
        <f t="shared" si="18"/>
        <v>0</v>
      </c>
      <c r="O37" s="10">
        <f t="shared" si="19"/>
        <v>0</v>
      </c>
      <c r="P37" s="10">
        <f t="shared" si="20"/>
        <v>0</v>
      </c>
      <c r="Q37" s="11">
        <f t="shared" si="21"/>
        <v>0</v>
      </c>
      <c r="R37">
        <f t="shared" si="22"/>
        <v>0</v>
      </c>
      <c r="T37" s="10">
        <f t="shared" si="23"/>
        <v>0</v>
      </c>
      <c r="U37" s="10">
        <f t="shared" si="24"/>
        <v>0</v>
      </c>
      <c r="V37" s="10">
        <f t="shared" si="48"/>
        <v>0</v>
      </c>
      <c r="W37" s="11">
        <f t="shared" si="42"/>
        <v>0</v>
      </c>
      <c r="X37">
        <f t="shared" si="25"/>
        <v>0</v>
      </c>
      <c r="Z37" s="10">
        <f t="shared" si="26"/>
        <v>0</v>
      </c>
      <c r="AA37" s="10">
        <f t="shared" si="27"/>
        <v>0</v>
      </c>
      <c r="AB37" s="10">
        <f t="shared" si="49"/>
        <v>0</v>
      </c>
      <c r="AC37" s="11">
        <f t="shared" si="43"/>
        <v>0</v>
      </c>
      <c r="AD37">
        <f t="shared" si="28"/>
        <v>0</v>
      </c>
      <c r="AF37" s="10">
        <f t="shared" si="29"/>
        <v>0</v>
      </c>
      <c r="AG37" s="10">
        <f t="shared" si="30"/>
        <v>0</v>
      </c>
      <c r="AH37" s="10">
        <f t="shared" si="50"/>
        <v>0</v>
      </c>
      <c r="AI37" s="11">
        <f t="shared" si="44"/>
        <v>0</v>
      </c>
      <c r="AJ37">
        <f t="shared" si="31"/>
        <v>0</v>
      </c>
      <c r="AL37" s="10">
        <f t="shared" si="32"/>
        <v>0</v>
      </c>
      <c r="AM37" s="10">
        <f t="shared" si="33"/>
        <v>0</v>
      </c>
      <c r="AN37" s="10">
        <f t="shared" si="51"/>
        <v>0</v>
      </c>
      <c r="AO37" s="11">
        <f t="shared" si="45"/>
        <v>0</v>
      </c>
      <c r="AP37">
        <f t="shared" si="34"/>
        <v>0</v>
      </c>
      <c r="AR37" s="10">
        <f t="shared" si="35"/>
        <v>0</v>
      </c>
      <c r="AS37" s="10">
        <f t="shared" si="36"/>
        <v>0</v>
      </c>
      <c r="AT37" s="10">
        <f t="shared" si="52"/>
        <v>0</v>
      </c>
      <c r="AU37" s="11">
        <f t="shared" si="46"/>
        <v>0</v>
      </c>
      <c r="AV37">
        <f t="shared" si="37"/>
        <v>0</v>
      </c>
      <c r="AX37" s="10">
        <f t="shared" si="38"/>
        <v>0</v>
      </c>
      <c r="AY37" s="10">
        <f t="shared" si="39"/>
        <v>0</v>
      </c>
      <c r="AZ37" s="10">
        <f t="shared" si="53"/>
        <v>0</v>
      </c>
      <c r="BA37" s="11">
        <f t="shared" si="47"/>
        <v>0</v>
      </c>
      <c r="BB37">
        <f t="shared" si="40"/>
        <v>0</v>
      </c>
      <c r="BE37">
        <f t="shared" si="54"/>
        <v>0</v>
      </c>
      <c r="BG37">
        <f t="shared" si="41"/>
        <v>0</v>
      </c>
      <c r="BI37">
        <f t="shared" si="55"/>
        <v>0</v>
      </c>
    </row>
    <row r="38" spans="3:61" ht="12.75">
      <c r="C38" s="28">
        <f t="shared" si="14"/>
        <v>0</v>
      </c>
      <c r="D38" s="30">
        <f t="shared" si="15"/>
        <v>0</v>
      </c>
      <c r="K38" s="9">
        <f t="shared" si="16"/>
        <v>0</v>
      </c>
      <c r="L38" s="20">
        <f t="shared" si="17"/>
        <v>0</v>
      </c>
      <c r="N38" s="10">
        <f t="shared" si="18"/>
        <v>0</v>
      </c>
      <c r="O38" s="10">
        <f t="shared" si="19"/>
        <v>0</v>
      </c>
      <c r="P38" s="10">
        <f t="shared" si="20"/>
        <v>0</v>
      </c>
      <c r="Q38" s="11">
        <f t="shared" si="21"/>
        <v>0</v>
      </c>
      <c r="R38">
        <f t="shared" si="22"/>
        <v>0</v>
      </c>
      <c r="T38" s="10">
        <f t="shared" si="23"/>
        <v>0</v>
      </c>
      <c r="U38" s="10">
        <f t="shared" si="24"/>
        <v>0</v>
      </c>
      <c r="V38" s="10">
        <f t="shared" si="48"/>
        <v>0</v>
      </c>
      <c r="W38" s="11">
        <f t="shared" si="42"/>
        <v>0</v>
      </c>
      <c r="X38">
        <f t="shared" si="25"/>
        <v>0</v>
      </c>
      <c r="Z38" s="10">
        <f t="shared" si="26"/>
        <v>0</v>
      </c>
      <c r="AA38" s="10">
        <f t="shared" si="27"/>
        <v>0</v>
      </c>
      <c r="AB38" s="10">
        <f t="shared" si="49"/>
        <v>0</v>
      </c>
      <c r="AC38" s="11">
        <f t="shared" si="43"/>
        <v>0</v>
      </c>
      <c r="AD38">
        <f t="shared" si="28"/>
        <v>0</v>
      </c>
      <c r="AF38" s="10">
        <f t="shared" si="29"/>
        <v>0</v>
      </c>
      <c r="AG38" s="10">
        <f t="shared" si="30"/>
        <v>0</v>
      </c>
      <c r="AH38" s="10">
        <f t="shared" si="50"/>
        <v>0</v>
      </c>
      <c r="AI38" s="11">
        <f t="shared" si="44"/>
        <v>0</v>
      </c>
      <c r="AJ38">
        <f t="shared" si="31"/>
        <v>0</v>
      </c>
      <c r="AL38" s="10">
        <f t="shared" si="32"/>
        <v>0</v>
      </c>
      <c r="AM38" s="10">
        <f t="shared" si="33"/>
        <v>0</v>
      </c>
      <c r="AN38" s="10">
        <f t="shared" si="51"/>
        <v>0</v>
      </c>
      <c r="AO38" s="11">
        <f t="shared" si="45"/>
        <v>0</v>
      </c>
      <c r="AP38">
        <f t="shared" si="34"/>
        <v>0</v>
      </c>
      <c r="AR38" s="10">
        <f t="shared" si="35"/>
        <v>0</v>
      </c>
      <c r="AS38" s="10">
        <f t="shared" si="36"/>
        <v>0</v>
      </c>
      <c r="AT38" s="10">
        <f t="shared" si="52"/>
        <v>0</v>
      </c>
      <c r="AU38" s="11">
        <f t="shared" si="46"/>
        <v>0</v>
      </c>
      <c r="AV38">
        <f t="shared" si="37"/>
        <v>0</v>
      </c>
      <c r="AX38" s="10">
        <f t="shared" si="38"/>
        <v>0</v>
      </c>
      <c r="AY38" s="10">
        <f t="shared" si="39"/>
        <v>0</v>
      </c>
      <c r="AZ38" s="10">
        <f t="shared" si="53"/>
        <v>0</v>
      </c>
      <c r="BA38" s="11">
        <f t="shared" si="47"/>
        <v>0</v>
      </c>
      <c r="BB38">
        <f t="shared" si="40"/>
        <v>0</v>
      </c>
      <c r="BE38">
        <f t="shared" si="54"/>
        <v>0</v>
      </c>
      <c r="BG38">
        <f t="shared" si="41"/>
        <v>0</v>
      </c>
      <c r="BI38">
        <f t="shared" si="55"/>
        <v>0</v>
      </c>
    </row>
    <row r="39" spans="3:61" ht="12.75">
      <c r="C39" s="28">
        <f t="shared" si="14"/>
        <v>0</v>
      </c>
      <c r="D39" s="30">
        <f t="shared" si="15"/>
        <v>0</v>
      </c>
      <c r="K39" s="9">
        <f t="shared" si="16"/>
        <v>0</v>
      </c>
      <c r="L39" s="20">
        <f t="shared" si="17"/>
        <v>0</v>
      </c>
      <c r="N39" s="10">
        <f t="shared" si="18"/>
        <v>0</v>
      </c>
      <c r="O39" s="10">
        <f t="shared" si="19"/>
        <v>0</v>
      </c>
      <c r="P39" s="10">
        <f t="shared" si="20"/>
        <v>0</v>
      </c>
      <c r="Q39" s="11">
        <f t="shared" si="21"/>
        <v>0</v>
      </c>
      <c r="R39">
        <f t="shared" si="22"/>
        <v>0</v>
      </c>
      <c r="T39" s="10">
        <f t="shared" si="23"/>
        <v>0</v>
      </c>
      <c r="U39" s="10">
        <f t="shared" si="24"/>
        <v>0</v>
      </c>
      <c r="V39" s="10">
        <f t="shared" si="48"/>
        <v>0</v>
      </c>
      <c r="W39" s="11">
        <f t="shared" si="42"/>
        <v>0</v>
      </c>
      <c r="X39">
        <f t="shared" si="25"/>
        <v>0</v>
      </c>
      <c r="Z39" s="10">
        <f t="shared" si="26"/>
        <v>0</v>
      </c>
      <c r="AA39" s="10">
        <f t="shared" si="27"/>
        <v>0</v>
      </c>
      <c r="AB39" s="10">
        <f t="shared" si="49"/>
        <v>0</v>
      </c>
      <c r="AC39" s="11">
        <f t="shared" si="43"/>
        <v>0</v>
      </c>
      <c r="AD39">
        <f t="shared" si="28"/>
        <v>0</v>
      </c>
      <c r="AF39" s="10">
        <f t="shared" si="29"/>
        <v>0</v>
      </c>
      <c r="AG39" s="10">
        <f t="shared" si="30"/>
        <v>0</v>
      </c>
      <c r="AH39" s="10">
        <f t="shared" si="50"/>
        <v>0</v>
      </c>
      <c r="AI39" s="11">
        <f t="shared" si="44"/>
        <v>0</v>
      </c>
      <c r="AJ39">
        <f t="shared" si="31"/>
        <v>0</v>
      </c>
      <c r="AL39" s="10">
        <f t="shared" si="32"/>
        <v>0</v>
      </c>
      <c r="AM39" s="10">
        <f t="shared" si="33"/>
        <v>0</v>
      </c>
      <c r="AN39" s="10">
        <f t="shared" si="51"/>
        <v>0</v>
      </c>
      <c r="AO39" s="11">
        <f t="shared" si="45"/>
        <v>0</v>
      </c>
      <c r="AP39">
        <f t="shared" si="34"/>
        <v>0</v>
      </c>
      <c r="AR39" s="10">
        <f t="shared" si="35"/>
        <v>0</v>
      </c>
      <c r="AS39" s="10">
        <f t="shared" si="36"/>
        <v>0</v>
      </c>
      <c r="AT39" s="10">
        <f t="shared" si="52"/>
        <v>0</v>
      </c>
      <c r="AU39" s="11">
        <f t="shared" si="46"/>
        <v>0</v>
      </c>
      <c r="AV39">
        <f t="shared" si="37"/>
        <v>0</v>
      </c>
      <c r="AX39" s="10">
        <f t="shared" si="38"/>
        <v>0</v>
      </c>
      <c r="AY39" s="10">
        <f t="shared" si="39"/>
        <v>0</v>
      </c>
      <c r="AZ39" s="10">
        <f t="shared" si="53"/>
        <v>0</v>
      </c>
      <c r="BA39" s="11">
        <f t="shared" si="47"/>
        <v>0</v>
      </c>
      <c r="BB39">
        <f t="shared" si="40"/>
        <v>0</v>
      </c>
      <c r="BE39">
        <f t="shared" si="54"/>
        <v>0</v>
      </c>
      <c r="BG39">
        <f t="shared" si="41"/>
        <v>0</v>
      </c>
      <c r="BI39">
        <f t="shared" si="55"/>
        <v>0</v>
      </c>
    </row>
    <row r="40" spans="3:61" ht="12.75">
      <c r="C40" s="28">
        <f t="shared" si="14"/>
        <v>0</v>
      </c>
      <c r="D40" s="30">
        <f t="shared" si="15"/>
        <v>0</v>
      </c>
      <c r="K40" s="9">
        <f t="shared" si="16"/>
        <v>0</v>
      </c>
      <c r="L40" s="20">
        <f t="shared" si="17"/>
        <v>0</v>
      </c>
      <c r="N40" s="10">
        <f t="shared" si="18"/>
        <v>0</v>
      </c>
      <c r="O40" s="10">
        <f t="shared" si="19"/>
        <v>0</v>
      </c>
      <c r="P40" s="10">
        <f t="shared" si="20"/>
        <v>0</v>
      </c>
      <c r="Q40" s="11">
        <f t="shared" si="21"/>
        <v>0</v>
      </c>
      <c r="R40">
        <f t="shared" si="22"/>
        <v>0</v>
      </c>
      <c r="T40" s="10">
        <f t="shared" si="23"/>
        <v>0</v>
      </c>
      <c r="U40" s="10">
        <f t="shared" si="24"/>
        <v>0</v>
      </c>
      <c r="V40" s="10">
        <f t="shared" si="48"/>
        <v>0</v>
      </c>
      <c r="W40" s="11">
        <f t="shared" si="42"/>
        <v>0</v>
      </c>
      <c r="X40">
        <f t="shared" si="25"/>
        <v>0</v>
      </c>
      <c r="Z40" s="10">
        <f t="shared" si="26"/>
        <v>0</v>
      </c>
      <c r="AA40" s="10">
        <f t="shared" si="27"/>
        <v>0</v>
      </c>
      <c r="AB40" s="10">
        <f t="shared" si="49"/>
        <v>0</v>
      </c>
      <c r="AC40" s="11">
        <f t="shared" si="43"/>
        <v>0</v>
      </c>
      <c r="AD40">
        <f t="shared" si="28"/>
        <v>0</v>
      </c>
      <c r="AF40" s="10">
        <f t="shared" si="29"/>
        <v>0</v>
      </c>
      <c r="AG40" s="10">
        <f t="shared" si="30"/>
        <v>0</v>
      </c>
      <c r="AH40" s="10">
        <f t="shared" si="50"/>
        <v>0</v>
      </c>
      <c r="AI40" s="11">
        <f t="shared" si="44"/>
        <v>0</v>
      </c>
      <c r="AJ40">
        <f t="shared" si="31"/>
        <v>0</v>
      </c>
      <c r="AL40" s="10">
        <f t="shared" si="32"/>
        <v>0</v>
      </c>
      <c r="AM40" s="10">
        <f t="shared" si="33"/>
        <v>0</v>
      </c>
      <c r="AN40" s="10">
        <f t="shared" si="51"/>
        <v>0</v>
      </c>
      <c r="AO40" s="11">
        <f t="shared" si="45"/>
        <v>0</v>
      </c>
      <c r="AP40">
        <f t="shared" si="34"/>
        <v>0</v>
      </c>
      <c r="AR40" s="10">
        <f t="shared" si="35"/>
        <v>0</v>
      </c>
      <c r="AS40" s="10">
        <f t="shared" si="36"/>
        <v>0</v>
      </c>
      <c r="AT40" s="10">
        <f t="shared" si="52"/>
        <v>0</v>
      </c>
      <c r="AU40" s="11">
        <f t="shared" si="46"/>
        <v>0</v>
      </c>
      <c r="AV40">
        <f t="shared" si="37"/>
        <v>0</v>
      </c>
      <c r="AX40" s="10">
        <f t="shared" si="38"/>
        <v>0</v>
      </c>
      <c r="AY40" s="10">
        <f t="shared" si="39"/>
        <v>0</v>
      </c>
      <c r="AZ40" s="10">
        <f t="shared" si="53"/>
        <v>0</v>
      </c>
      <c r="BA40" s="11">
        <f t="shared" si="47"/>
        <v>0</v>
      </c>
      <c r="BB40">
        <f t="shared" si="40"/>
        <v>0</v>
      </c>
      <c r="BE40">
        <f t="shared" si="54"/>
        <v>0</v>
      </c>
      <c r="BG40">
        <f t="shared" si="41"/>
        <v>0</v>
      </c>
      <c r="BI40">
        <f t="shared" si="55"/>
        <v>0</v>
      </c>
    </row>
    <row r="41" spans="3:61" ht="12.75">
      <c r="C41" s="28">
        <f t="shared" si="14"/>
        <v>0</v>
      </c>
      <c r="D41" s="30">
        <f t="shared" si="15"/>
        <v>0</v>
      </c>
      <c r="K41" s="9">
        <f t="shared" si="16"/>
        <v>0</v>
      </c>
      <c r="L41" s="20">
        <f t="shared" si="17"/>
        <v>0</v>
      </c>
      <c r="N41" s="10">
        <f t="shared" si="18"/>
        <v>0</v>
      </c>
      <c r="O41" s="10">
        <f t="shared" si="19"/>
        <v>0</v>
      </c>
      <c r="P41" s="10">
        <f t="shared" si="20"/>
        <v>0</v>
      </c>
      <c r="Q41" s="11">
        <f t="shared" si="21"/>
        <v>0</v>
      </c>
      <c r="R41">
        <f t="shared" si="22"/>
        <v>0</v>
      </c>
      <c r="T41" s="10">
        <f t="shared" si="23"/>
        <v>0</v>
      </c>
      <c r="U41" s="10">
        <f t="shared" si="24"/>
        <v>0</v>
      </c>
      <c r="V41" s="10">
        <f t="shared" si="48"/>
        <v>0</v>
      </c>
      <c r="W41" s="11">
        <f aca="true" t="shared" si="56" ref="W41:W49">V41*$K41</f>
        <v>0</v>
      </c>
      <c r="X41">
        <f t="shared" si="25"/>
        <v>0</v>
      </c>
      <c r="Z41" s="10">
        <f t="shared" si="26"/>
        <v>0</v>
      </c>
      <c r="AA41" s="10">
        <f t="shared" si="27"/>
        <v>0</v>
      </c>
      <c r="AB41" s="10">
        <f t="shared" si="49"/>
        <v>0</v>
      </c>
      <c r="AC41" s="11">
        <f aca="true" t="shared" si="57" ref="AC41:AC49">AB41*$K41</f>
        <v>0</v>
      </c>
      <c r="AD41">
        <f t="shared" si="28"/>
        <v>0</v>
      </c>
      <c r="AF41" s="10">
        <f t="shared" si="29"/>
        <v>0</v>
      </c>
      <c r="AG41" s="10">
        <f t="shared" si="30"/>
        <v>0</v>
      </c>
      <c r="AH41" s="10">
        <f t="shared" si="50"/>
        <v>0</v>
      </c>
      <c r="AI41" s="11">
        <f aca="true" t="shared" si="58" ref="AI41:AI49">AH41*$K41</f>
        <v>0</v>
      </c>
      <c r="AJ41">
        <f t="shared" si="31"/>
        <v>0</v>
      </c>
      <c r="AL41" s="10">
        <f t="shared" si="32"/>
        <v>0</v>
      </c>
      <c r="AM41" s="10">
        <f t="shared" si="33"/>
        <v>0</v>
      </c>
      <c r="AN41" s="10">
        <f t="shared" si="51"/>
        <v>0</v>
      </c>
      <c r="AO41" s="11">
        <f aca="true" t="shared" si="59" ref="AO41:AO49">AN41*$K41</f>
        <v>0</v>
      </c>
      <c r="AP41">
        <f t="shared" si="34"/>
        <v>0</v>
      </c>
      <c r="AR41" s="10">
        <f t="shared" si="35"/>
        <v>0</v>
      </c>
      <c r="AS41" s="10">
        <f t="shared" si="36"/>
        <v>0</v>
      </c>
      <c r="AT41" s="10">
        <f t="shared" si="52"/>
        <v>0</v>
      </c>
      <c r="AU41" s="11">
        <f aca="true" t="shared" si="60" ref="AU41:AU49">AT41*$K41</f>
        <v>0</v>
      </c>
      <c r="AV41">
        <f t="shared" si="37"/>
        <v>0</v>
      </c>
      <c r="AX41" s="10">
        <f t="shared" si="38"/>
        <v>0</v>
      </c>
      <c r="AY41" s="10">
        <f t="shared" si="39"/>
        <v>0</v>
      </c>
      <c r="AZ41" s="10">
        <f t="shared" si="53"/>
        <v>0</v>
      </c>
      <c r="BA41" s="11">
        <f aca="true" t="shared" si="61" ref="BA41:BA49">AZ41*$K41</f>
        <v>0</v>
      </c>
      <c r="BB41">
        <f t="shared" si="40"/>
        <v>0</v>
      </c>
      <c r="BE41">
        <f t="shared" si="54"/>
        <v>0</v>
      </c>
      <c r="BG41">
        <f t="shared" si="41"/>
        <v>0</v>
      </c>
      <c r="BI41">
        <f t="shared" si="55"/>
        <v>0</v>
      </c>
    </row>
    <row r="42" spans="3:61" ht="12.75">
      <c r="C42" s="28">
        <f t="shared" si="14"/>
        <v>0</v>
      </c>
      <c r="D42" s="30">
        <f t="shared" si="15"/>
        <v>0</v>
      </c>
      <c r="K42" s="9">
        <f t="shared" si="16"/>
        <v>0</v>
      </c>
      <c r="L42" s="20">
        <f t="shared" si="17"/>
        <v>0</v>
      </c>
      <c r="N42" s="10">
        <f t="shared" si="18"/>
        <v>0</v>
      </c>
      <c r="O42" s="10">
        <f t="shared" si="19"/>
        <v>0</v>
      </c>
      <c r="P42" s="10">
        <f t="shared" si="20"/>
        <v>0</v>
      </c>
      <c r="Q42" s="11">
        <f t="shared" si="21"/>
        <v>0</v>
      </c>
      <c r="R42">
        <f t="shared" si="22"/>
        <v>0</v>
      </c>
      <c r="T42" s="10">
        <f t="shared" si="23"/>
        <v>0</v>
      </c>
      <c r="U42" s="10">
        <f t="shared" si="24"/>
        <v>0</v>
      </c>
      <c r="V42" s="10">
        <f t="shared" si="48"/>
        <v>0</v>
      </c>
      <c r="W42" s="11">
        <f t="shared" si="56"/>
        <v>0</v>
      </c>
      <c r="X42">
        <f t="shared" si="25"/>
        <v>0</v>
      </c>
      <c r="Z42" s="10">
        <f t="shared" si="26"/>
        <v>0</v>
      </c>
      <c r="AA42" s="10">
        <f t="shared" si="27"/>
        <v>0</v>
      </c>
      <c r="AB42" s="10">
        <f t="shared" si="49"/>
        <v>0</v>
      </c>
      <c r="AC42" s="11">
        <f t="shared" si="57"/>
        <v>0</v>
      </c>
      <c r="AD42">
        <f t="shared" si="28"/>
        <v>0</v>
      </c>
      <c r="AF42" s="10">
        <f t="shared" si="29"/>
        <v>0</v>
      </c>
      <c r="AG42" s="10">
        <f t="shared" si="30"/>
        <v>0</v>
      </c>
      <c r="AH42" s="10">
        <f t="shared" si="50"/>
        <v>0</v>
      </c>
      <c r="AI42" s="11">
        <f t="shared" si="58"/>
        <v>0</v>
      </c>
      <c r="AJ42">
        <f t="shared" si="31"/>
        <v>0</v>
      </c>
      <c r="AL42" s="10">
        <f t="shared" si="32"/>
        <v>0</v>
      </c>
      <c r="AM42" s="10">
        <f t="shared" si="33"/>
        <v>0</v>
      </c>
      <c r="AN42" s="10">
        <f t="shared" si="51"/>
        <v>0</v>
      </c>
      <c r="AO42" s="11">
        <f t="shared" si="59"/>
        <v>0</v>
      </c>
      <c r="AP42">
        <f t="shared" si="34"/>
        <v>0</v>
      </c>
      <c r="AR42" s="10">
        <f t="shared" si="35"/>
        <v>0</v>
      </c>
      <c r="AS42" s="10">
        <f t="shared" si="36"/>
        <v>0</v>
      </c>
      <c r="AT42" s="10">
        <f t="shared" si="52"/>
        <v>0</v>
      </c>
      <c r="AU42" s="11">
        <f t="shared" si="60"/>
        <v>0</v>
      </c>
      <c r="AV42">
        <f t="shared" si="37"/>
        <v>0</v>
      </c>
      <c r="AX42" s="10">
        <f t="shared" si="38"/>
        <v>0</v>
      </c>
      <c r="AY42" s="10">
        <f t="shared" si="39"/>
        <v>0</v>
      </c>
      <c r="AZ42" s="10">
        <f t="shared" si="53"/>
        <v>0</v>
      </c>
      <c r="BA42" s="11">
        <f t="shared" si="61"/>
        <v>0</v>
      </c>
      <c r="BB42">
        <f t="shared" si="40"/>
        <v>0</v>
      </c>
      <c r="BE42">
        <f t="shared" si="54"/>
        <v>0</v>
      </c>
      <c r="BG42">
        <f t="shared" si="41"/>
        <v>0</v>
      </c>
      <c r="BI42">
        <f t="shared" si="55"/>
        <v>0</v>
      </c>
    </row>
    <row r="43" spans="3:61" ht="12.75">
      <c r="C43" s="28">
        <f t="shared" si="14"/>
        <v>0</v>
      </c>
      <c r="D43" s="30">
        <f t="shared" si="15"/>
        <v>0</v>
      </c>
      <c r="K43" s="9">
        <f t="shared" si="16"/>
        <v>0</v>
      </c>
      <c r="L43" s="20">
        <f t="shared" si="17"/>
        <v>0</v>
      </c>
      <c r="N43" s="10">
        <f t="shared" si="18"/>
        <v>0</v>
      </c>
      <c r="O43" s="10">
        <f t="shared" si="19"/>
        <v>0</v>
      </c>
      <c r="P43" s="10">
        <f t="shared" si="20"/>
        <v>0</v>
      </c>
      <c r="Q43" s="11">
        <f t="shared" si="21"/>
        <v>0</v>
      </c>
      <c r="R43">
        <f t="shared" si="22"/>
        <v>0</v>
      </c>
      <c r="T43" s="10">
        <f t="shared" si="23"/>
        <v>0</v>
      </c>
      <c r="U43" s="10">
        <f t="shared" si="24"/>
        <v>0</v>
      </c>
      <c r="V43" s="10">
        <f t="shared" si="48"/>
        <v>0</v>
      </c>
      <c r="W43" s="11">
        <f t="shared" si="56"/>
        <v>0</v>
      </c>
      <c r="X43">
        <f t="shared" si="25"/>
        <v>0</v>
      </c>
      <c r="Z43" s="10">
        <f t="shared" si="26"/>
        <v>0</v>
      </c>
      <c r="AA43" s="10">
        <f t="shared" si="27"/>
        <v>0</v>
      </c>
      <c r="AB43" s="10">
        <f t="shared" si="49"/>
        <v>0</v>
      </c>
      <c r="AC43" s="11">
        <f t="shared" si="57"/>
        <v>0</v>
      </c>
      <c r="AD43">
        <f t="shared" si="28"/>
        <v>0</v>
      </c>
      <c r="AF43" s="10">
        <f t="shared" si="29"/>
        <v>0</v>
      </c>
      <c r="AG43" s="10">
        <f t="shared" si="30"/>
        <v>0</v>
      </c>
      <c r="AH43" s="10">
        <f t="shared" si="50"/>
        <v>0</v>
      </c>
      <c r="AI43" s="11">
        <f t="shared" si="58"/>
        <v>0</v>
      </c>
      <c r="AJ43">
        <f t="shared" si="31"/>
        <v>0</v>
      </c>
      <c r="AL43" s="10">
        <f t="shared" si="32"/>
        <v>0</v>
      </c>
      <c r="AM43" s="10">
        <f t="shared" si="33"/>
        <v>0</v>
      </c>
      <c r="AN43" s="10">
        <f t="shared" si="51"/>
        <v>0</v>
      </c>
      <c r="AO43" s="11">
        <f t="shared" si="59"/>
        <v>0</v>
      </c>
      <c r="AP43">
        <f t="shared" si="34"/>
        <v>0</v>
      </c>
      <c r="AR43" s="10">
        <f t="shared" si="35"/>
        <v>0</v>
      </c>
      <c r="AS43" s="10">
        <f t="shared" si="36"/>
        <v>0</v>
      </c>
      <c r="AT43" s="10">
        <f t="shared" si="52"/>
        <v>0</v>
      </c>
      <c r="AU43" s="11">
        <f t="shared" si="60"/>
        <v>0</v>
      </c>
      <c r="AV43">
        <f t="shared" si="37"/>
        <v>0</v>
      </c>
      <c r="AX43" s="10">
        <f t="shared" si="38"/>
        <v>0</v>
      </c>
      <c r="AY43" s="10">
        <f t="shared" si="39"/>
        <v>0</v>
      </c>
      <c r="AZ43" s="10">
        <f t="shared" si="53"/>
        <v>0</v>
      </c>
      <c r="BA43" s="11">
        <f t="shared" si="61"/>
        <v>0</v>
      </c>
      <c r="BB43">
        <f t="shared" si="40"/>
        <v>0</v>
      </c>
      <c r="BE43">
        <f t="shared" si="54"/>
        <v>0</v>
      </c>
      <c r="BG43">
        <f t="shared" si="41"/>
        <v>0</v>
      </c>
      <c r="BI43">
        <f t="shared" si="55"/>
        <v>0</v>
      </c>
    </row>
    <row r="44" spans="3:61" ht="12.75">
      <c r="C44" s="28">
        <f t="shared" si="14"/>
        <v>0</v>
      </c>
      <c r="D44" s="30">
        <f t="shared" si="15"/>
        <v>0</v>
      </c>
      <c r="K44" s="9">
        <f t="shared" si="16"/>
        <v>0</v>
      </c>
      <c r="L44" s="20">
        <f t="shared" si="17"/>
        <v>0</v>
      </c>
      <c r="N44" s="10">
        <f t="shared" si="18"/>
        <v>0</v>
      </c>
      <c r="O44" s="10">
        <f t="shared" si="19"/>
        <v>0</v>
      </c>
      <c r="P44" s="10">
        <f t="shared" si="20"/>
        <v>0</v>
      </c>
      <c r="Q44" s="11">
        <f t="shared" si="21"/>
        <v>0</v>
      </c>
      <c r="R44">
        <f t="shared" si="22"/>
        <v>0</v>
      </c>
      <c r="T44" s="10">
        <f t="shared" si="23"/>
        <v>0</v>
      </c>
      <c r="U44" s="10">
        <f t="shared" si="24"/>
        <v>0</v>
      </c>
      <c r="V44" s="10">
        <f t="shared" si="48"/>
        <v>0</v>
      </c>
      <c r="W44" s="11">
        <f t="shared" si="56"/>
        <v>0</v>
      </c>
      <c r="X44">
        <f t="shared" si="25"/>
        <v>0</v>
      </c>
      <c r="Z44" s="10">
        <f t="shared" si="26"/>
        <v>0</v>
      </c>
      <c r="AA44" s="10">
        <f t="shared" si="27"/>
        <v>0</v>
      </c>
      <c r="AB44" s="10">
        <f t="shared" si="49"/>
        <v>0</v>
      </c>
      <c r="AC44" s="11">
        <f t="shared" si="57"/>
        <v>0</v>
      </c>
      <c r="AD44">
        <f t="shared" si="28"/>
        <v>0</v>
      </c>
      <c r="AF44" s="10">
        <f t="shared" si="29"/>
        <v>0</v>
      </c>
      <c r="AG44" s="10">
        <f t="shared" si="30"/>
        <v>0</v>
      </c>
      <c r="AH44" s="10">
        <f t="shared" si="50"/>
        <v>0</v>
      </c>
      <c r="AI44" s="11">
        <f t="shared" si="58"/>
        <v>0</v>
      </c>
      <c r="AJ44">
        <f t="shared" si="31"/>
        <v>0</v>
      </c>
      <c r="AL44" s="10">
        <f t="shared" si="32"/>
        <v>0</v>
      </c>
      <c r="AM44" s="10">
        <f t="shared" si="33"/>
        <v>0</v>
      </c>
      <c r="AN44" s="10">
        <f t="shared" si="51"/>
        <v>0</v>
      </c>
      <c r="AO44" s="11">
        <f t="shared" si="59"/>
        <v>0</v>
      </c>
      <c r="AP44">
        <f t="shared" si="34"/>
        <v>0</v>
      </c>
      <c r="AR44" s="10">
        <f t="shared" si="35"/>
        <v>0</v>
      </c>
      <c r="AS44" s="10">
        <f t="shared" si="36"/>
        <v>0</v>
      </c>
      <c r="AT44" s="10">
        <f t="shared" si="52"/>
        <v>0</v>
      </c>
      <c r="AU44" s="11">
        <f t="shared" si="60"/>
        <v>0</v>
      </c>
      <c r="AV44">
        <f t="shared" si="37"/>
        <v>0</v>
      </c>
      <c r="AX44" s="10">
        <f t="shared" si="38"/>
        <v>0</v>
      </c>
      <c r="AY44" s="10">
        <f t="shared" si="39"/>
        <v>0</v>
      </c>
      <c r="AZ44" s="10">
        <f t="shared" si="53"/>
        <v>0</v>
      </c>
      <c r="BA44" s="11">
        <f t="shared" si="61"/>
        <v>0</v>
      </c>
      <c r="BB44">
        <f t="shared" si="40"/>
        <v>0</v>
      </c>
      <c r="BE44">
        <f t="shared" si="54"/>
        <v>0</v>
      </c>
      <c r="BG44">
        <f t="shared" si="41"/>
        <v>0</v>
      </c>
      <c r="BI44">
        <f t="shared" si="55"/>
        <v>0</v>
      </c>
    </row>
    <row r="45" spans="3:61" ht="12.75">
      <c r="C45" s="28">
        <f t="shared" si="14"/>
        <v>0</v>
      </c>
      <c r="D45" s="30">
        <f t="shared" si="15"/>
        <v>0</v>
      </c>
      <c r="K45" s="9">
        <f t="shared" si="16"/>
        <v>0</v>
      </c>
      <c r="L45" s="20">
        <f t="shared" si="17"/>
        <v>0</v>
      </c>
      <c r="N45" s="10">
        <f t="shared" si="18"/>
        <v>0</v>
      </c>
      <c r="O45" s="10">
        <f t="shared" si="19"/>
        <v>0</v>
      </c>
      <c r="P45" s="10">
        <f t="shared" si="20"/>
        <v>0</v>
      </c>
      <c r="Q45" s="11">
        <f t="shared" si="21"/>
        <v>0</v>
      </c>
      <c r="R45">
        <f t="shared" si="22"/>
        <v>0</v>
      </c>
      <c r="T45" s="10">
        <f t="shared" si="23"/>
        <v>0</v>
      </c>
      <c r="U45" s="10">
        <f t="shared" si="24"/>
        <v>0</v>
      </c>
      <c r="V45" s="10">
        <f t="shared" si="48"/>
        <v>0</v>
      </c>
      <c r="W45" s="11">
        <f t="shared" si="56"/>
        <v>0</v>
      </c>
      <c r="X45">
        <f t="shared" si="25"/>
        <v>0</v>
      </c>
      <c r="Z45" s="10">
        <f t="shared" si="26"/>
        <v>0</v>
      </c>
      <c r="AA45" s="10">
        <f t="shared" si="27"/>
        <v>0</v>
      </c>
      <c r="AB45" s="10">
        <f t="shared" si="49"/>
        <v>0</v>
      </c>
      <c r="AC45" s="11">
        <f t="shared" si="57"/>
        <v>0</v>
      </c>
      <c r="AD45">
        <f t="shared" si="28"/>
        <v>0</v>
      </c>
      <c r="AF45" s="10">
        <f t="shared" si="29"/>
        <v>0</v>
      </c>
      <c r="AG45" s="10">
        <f t="shared" si="30"/>
        <v>0</v>
      </c>
      <c r="AH45" s="10">
        <f t="shared" si="50"/>
        <v>0</v>
      </c>
      <c r="AI45" s="11">
        <f t="shared" si="58"/>
        <v>0</v>
      </c>
      <c r="AJ45">
        <f t="shared" si="31"/>
        <v>0</v>
      </c>
      <c r="AL45" s="10">
        <f t="shared" si="32"/>
        <v>0</v>
      </c>
      <c r="AM45" s="10">
        <f t="shared" si="33"/>
        <v>0</v>
      </c>
      <c r="AN45" s="10">
        <f t="shared" si="51"/>
        <v>0</v>
      </c>
      <c r="AO45" s="11">
        <f t="shared" si="59"/>
        <v>0</v>
      </c>
      <c r="AP45">
        <f t="shared" si="34"/>
        <v>0</v>
      </c>
      <c r="AR45" s="10">
        <f t="shared" si="35"/>
        <v>0</v>
      </c>
      <c r="AS45" s="10">
        <f t="shared" si="36"/>
        <v>0</v>
      </c>
      <c r="AT45" s="10">
        <f t="shared" si="52"/>
        <v>0</v>
      </c>
      <c r="AU45" s="11">
        <f t="shared" si="60"/>
        <v>0</v>
      </c>
      <c r="AV45">
        <f t="shared" si="37"/>
        <v>0</v>
      </c>
      <c r="AX45" s="10">
        <f t="shared" si="38"/>
        <v>0</v>
      </c>
      <c r="AY45" s="10">
        <f t="shared" si="39"/>
        <v>0</v>
      </c>
      <c r="AZ45" s="10">
        <f t="shared" si="53"/>
        <v>0</v>
      </c>
      <c r="BA45" s="11">
        <f t="shared" si="61"/>
        <v>0</v>
      </c>
      <c r="BB45">
        <f t="shared" si="40"/>
        <v>0</v>
      </c>
      <c r="BE45">
        <f t="shared" si="54"/>
        <v>0</v>
      </c>
      <c r="BG45">
        <f t="shared" si="41"/>
        <v>0</v>
      </c>
      <c r="BI45">
        <f t="shared" si="55"/>
        <v>0</v>
      </c>
    </row>
    <row r="46" spans="3:61" ht="12.75">
      <c r="C46" s="28">
        <f t="shared" si="14"/>
        <v>0</v>
      </c>
      <c r="D46" s="30">
        <f t="shared" si="15"/>
        <v>0</v>
      </c>
      <c r="K46" s="9">
        <f t="shared" si="16"/>
        <v>0</v>
      </c>
      <c r="L46" s="20">
        <f t="shared" si="17"/>
        <v>0</v>
      </c>
      <c r="N46" s="10">
        <f t="shared" si="18"/>
        <v>0</v>
      </c>
      <c r="O46" s="10">
        <f t="shared" si="19"/>
        <v>0</v>
      </c>
      <c r="P46" s="10">
        <f t="shared" si="20"/>
        <v>0</v>
      </c>
      <c r="Q46" s="11">
        <f t="shared" si="21"/>
        <v>0</v>
      </c>
      <c r="R46">
        <f t="shared" si="22"/>
        <v>0</v>
      </c>
      <c r="T46" s="10">
        <f t="shared" si="23"/>
        <v>0</v>
      </c>
      <c r="U46" s="10">
        <f t="shared" si="24"/>
        <v>0</v>
      </c>
      <c r="V46" s="10">
        <f t="shared" si="48"/>
        <v>0</v>
      </c>
      <c r="W46" s="11">
        <f t="shared" si="56"/>
        <v>0</v>
      </c>
      <c r="X46">
        <f t="shared" si="25"/>
        <v>0</v>
      </c>
      <c r="Z46" s="10">
        <f t="shared" si="26"/>
        <v>0</v>
      </c>
      <c r="AA46" s="10">
        <f t="shared" si="27"/>
        <v>0</v>
      </c>
      <c r="AB46" s="10">
        <f t="shared" si="49"/>
        <v>0</v>
      </c>
      <c r="AC46" s="11">
        <f t="shared" si="57"/>
        <v>0</v>
      </c>
      <c r="AD46">
        <f t="shared" si="28"/>
        <v>0</v>
      </c>
      <c r="AF46" s="10">
        <f t="shared" si="29"/>
        <v>0</v>
      </c>
      <c r="AG46" s="10">
        <f t="shared" si="30"/>
        <v>0</v>
      </c>
      <c r="AH46" s="10">
        <f t="shared" si="50"/>
        <v>0</v>
      </c>
      <c r="AI46" s="11">
        <f t="shared" si="58"/>
        <v>0</v>
      </c>
      <c r="AJ46">
        <f t="shared" si="31"/>
        <v>0</v>
      </c>
      <c r="AL46" s="10">
        <f t="shared" si="32"/>
        <v>0</v>
      </c>
      <c r="AM46" s="10">
        <f t="shared" si="33"/>
        <v>0</v>
      </c>
      <c r="AN46" s="10">
        <f t="shared" si="51"/>
        <v>0</v>
      </c>
      <c r="AO46" s="11">
        <f t="shared" si="59"/>
        <v>0</v>
      </c>
      <c r="AP46">
        <f t="shared" si="34"/>
        <v>0</v>
      </c>
      <c r="AR46" s="10">
        <f t="shared" si="35"/>
        <v>0</v>
      </c>
      <c r="AS46" s="10">
        <f t="shared" si="36"/>
        <v>0</v>
      </c>
      <c r="AT46" s="10">
        <f t="shared" si="52"/>
        <v>0</v>
      </c>
      <c r="AU46" s="11">
        <f t="shared" si="60"/>
        <v>0</v>
      </c>
      <c r="AV46">
        <f t="shared" si="37"/>
        <v>0</v>
      </c>
      <c r="AX46" s="10">
        <f t="shared" si="38"/>
        <v>0</v>
      </c>
      <c r="AY46" s="10">
        <f t="shared" si="39"/>
        <v>0</v>
      </c>
      <c r="AZ46" s="10">
        <f t="shared" si="53"/>
        <v>0</v>
      </c>
      <c r="BA46" s="11">
        <f t="shared" si="61"/>
        <v>0</v>
      </c>
      <c r="BB46">
        <f t="shared" si="40"/>
        <v>0</v>
      </c>
      <c r="BE46">
        <f t="shared" si="54"/>
        <v>0</v>
      </c>
      <c r="BG46">
        <f t="shared" si="41"/>
        <v>0</v>
      </c>
      <c r="BI46">
        <f t="shared" si="55"/>
        <v>0</v>
      </c>
    </row>
    <row r="47" spans="3:61" ht="12.75">
      <c r="C47" s="28">
        <f t="shared" si="14"/>
        <v>0</v>
      </c>
      <c r="D47" s="30">
        <f t="shared" si="15"/>
        <v>0</v>
      </c>
      <c r="K47" s="9">
        <f t="shared" si="16"/>
        <v>0</v>
      </c>
      <c r="L47" s="20">
        <f t="shared" si="17"/>
        <v>0</v>
      </c>
      <c r="N47" s="10">
        <f t="shared" si="18"/>
        <v>0</v>
      </c>
      <c r="O47" s="10">
        <f t="shared" si="19"/>
        <v>0</v>
      </c>
      <c r="P47" s="10">
        <f t="shared" si="20"/>
        <v>0</v>
      </c>
      <c r="Q47" s="11">
        <f t="shared" si="21"/>
        <v>0</v>
      </c>
      <c r="R47">
        <f t="shared" si="22"/>
        <v>0</v>
      </c>
      <c r="T47" s="10">
        <f t="shared" si="23"/>
        <v>0</v>
      </c>
      <c r="U47" s="10">
        <f t="shared" si="24"/>
        <v>0</v>
      </c>
      <c r="V47" s="10">
        <f t="shared" si="48"/>
        <v>0</v>
      </c>
      <c r="W47" s="11">
        <f t="shared" si="56"/>
        <v>0</v>
      </c>
      <c r="X47">
        <f t="shared" si="25"/>
        <v>0</v>
      </c>
      <c r="Z47" s="10">
        <f t="shared" si="26"/>
        <v>0</v>
      </c>
      <c r="AA47" s="10">
        <f t="shared" si="27"/>
        <v>0</v>
      </c>
      <c r="AB47" s="10">
        <f t="shared" si="49"/>
        <v>0</v>
      </c>
      <c r="AC47" s="11">
        <f t="shared" si="57"/>
        <v>0</v>
      </c>
      <c r="AD47">
        <f t="shared" si="28"/>
        <v>0</v>
      </c>
      <c r="AF47" s="10">
        <f t="shared" si="29"/>
        <v>0</v>
      </c>
      <c r="AG47" s="10">
        <f t="shared" si="30"/>
        <v>0</v>
      </c>
      <c r="AH47" s="10">
        <f t="shared" si="50"/>
        <v>0</v>
      </c>
      <c r="AI47" s="11">
        <f t="shared" si="58"/>
        <v>0</v>
      </c>
      <c r="AJ47">
        <f t="shared" si="31"/>
        <v>0</v>
      </c>
      <c r="AL47" s="10">
        <f t="shared" si="32"/>
        <v>0</v>
      </c>
      <c r="AM47" s="10">
        <f t="shared" si="33"/>
        <v>0</v>
      </c>
      <c r="AN47" s="10">
        <f t="shared" si="51"/>
        <v>0</v>
      </c>
      <c r="AO47" s="11">
        <f t="shared" si="59"/>
        <v>0</v>
      </c>
      <c r="AP47">
        <f t="shared" si="34"/>
        <v>0</v>
      </c>
      <c r="AR47" s="10">
        <f t="shared" si="35"/>
        <v>0</v>
      </c>
      <c r="AS47" s="10">
        <f t="shared" si="36"/>
        <v>0</v>
      </c>
      <c r="AT47" s="10">
        <f t="shared" si="52"/>
        <v>0</v>
      </c>
      <c r="AU47" s="11">
        <f t="shared" si="60"/>
        <v>0</v>
      </c>
      <c r="AV47">
        <f t="shared" si="37"/>
        <v>0</v>
      </c>
      <c r="AX47" s="10">
        <f t="shared" si="38"/>
        <v>0</v>
      </c>
      <c r="AY47" s="10">
        <f t="shared" si="39"/>
        <v>0</v>
      </c>
      <c r="AZ47" s="10">
        <f t="shared" si="53"/>
        <v>0</v>
      </c>
      <c r="BA47" s="11">
        <f t="shared" si="61"/>
        <v>0</v>
      </c>
      <c r="BB47">
        <f t="shared" si="40"/>
        <v>0</v>
      </c>
      <c r="BE47">
        <f t="shared" si="54"/>
        <v>0</v>
      </c>
      <c r="BG47">
        <f t="shared" si="41"/>
        <v>0</v>
      </c>
      <c r="BI47">
        <f t="shared" si="55"/>
        <v>0</v>
      </c>
    </row>
    <row r="48" spans="3:61" ht="12.75">
      <c r="C48" s="28">
        <f t="shared" si="14"/>
        <v>0</v>
      </c>
      <c r="D48" s="30">
        <f t="shared" si="15"/>
        <v>0</v>
      </c>
      <c r="K48" s="9">
        <f t="shared" si="16"/>
        <v>0</v>
      </c>
      <c r="L48" s="20">
        <f t="shared" si="17"/>
        <v>0</v>
      </c>
      <c r="N48" s="10">
        <f t="shared" si="18"/>
        <v>0</v>
      </c>
      <c r="O48" s="10">
        <f t="shared" si="19"/>
        <v>0</v>
      </c>
      <c r="P48" s="10">
        <f t="shared" si="20"/>
        <v>0</v>
      </c>
      <c r="Q48" s="11">
        <f t="shared" si="21"/>
        <v>0</v>
      </c>
      <c r="R48">
        <f t="shared" si="22"/>
        <v>0</v>
      </c>
      <c r="T48" s="10">
        <f t="shared" si="23"/>
        <v>0</v>
      </c>
      <c r="U48" s="10">
        <f t="shared" si="24"/>
        <v>0</v>
      </c>
      <c r="V48" s="10">
        <f t="shared" si="48"/>
        <v>0</v>
      </c>
      <c r="W48" s="11">
        <f t="shared" si="56"/>
        <v>0</v>
      </c>
      <c r="X48">
        <f t="shared" si="25"/>
        <v>0</v>
      </c>
      <c r="Z48" s="10">
        <f t="shared" si="26"/>
        <v>0</v>
      </c>
      <c r="AA48" s="10">
        <f t="shared" si="27"/>
        <v>0</v>
      </c>
      <c r="AB48" s="10">
        <f t="shared" si="49"/>
        <v>0</v>
      </c>
      <c r="AC48" s="11">
        <f t="shared" si="57"/>
        <v>0</v>
      </c>
      <c r="AD48">
        <f t="shared" si="28"/>
        <v>0</v>
      </c>
      <c r="AF48" s="10">
        <f t="shared" si="29"/>
        <v>0</v>
      </c>
      <c r="AG48" s="10">
        <f t="shared" si="30"/>
        <v>0</v>
      </c>
      <c r="AH48" s="10">
        <f t="shared" si="50"/>
        <v>0</v>
      </c>
      <c r="AI48" s="11">
        <f t="shared" si="58"/>
        <v>0</v>
      </c>
      <c r="AJ48">
        <f t="shared" si="31"/>
        <v>0</v>
      </c>
      <c r="AL48" s="10">
        <f t="shared" si="32"/>
        <v>0</v>
      </c>
      <c r="AM48" s="10">
        <f t="shared" si="33"/>
        <v>0</v>
      </c>
      <c r="AN48" s="10">
        <f t="shared" si="51"/>
        <v>0</v>
      </c>
      <c r="AO48" s="11">
        <f t="shared" si="59"/>
        <v>0</v>
      </c>
      <c r="AP48">
        <f t="shared" si="34"/>
        <v>0</v>
      </c>
      <c r="AR48" s="10">
        <f t="shared" si="35"/>
        <v>0</v>
      </c>
      <c r="AS48" s="10">
        <f t="shared" si="36"/>
        <v>0</v>
      </c>
      <c r="AT48" s="10">
        <f t="shared" si="52"/>
        <v>0</v>
      </c>
      <c r="AU48" s="11">
        <f t="shared" si="60"/>
        <v>0</v>
      </c>
      <c r="AV48">
        <f t="shared" si="37"/>
        <v>0</v>
      </c>
      <c r="AX48" s="10">
        <f t="shared" si="38"/>
        <v>0</v>
      </c>
      <c r="AY48" s="10">
        <f t="shared" si="39"/>
        <v>0</v>
      </c>
      <c r="AZ48" s="10">
        <f t="shared" si="53"/>
        <v>0</v>
      </c>
      <c r="BA48" s="11">
        <f t="shared" si="61"/>
        <v>0</v>
      </c>
      <c r="BB48">
        <f t="shared" si="40"/>
        <v>0</v>
      </c>
      <c r="BE48">
        <f t="shared" si="54"/>
        <v>0</v>
      </c>
      <c r="BG48">
        <f t="shared" si="41"/>
        <v>0</v>
      </c>
      <c r="BI48">
        <f t="shared" si="55"/>
        <v>0</v>
      </c>
    </row>
    <row r="49" spans="3:61" ht="12.75">
      <c r="C49" s="28">
        <f t="shared" si="14"/>
        <v>0</v>
      </c>
      <c r="D49" s="30">
        <f t="shared" si="15"/>
        <v>0</v>
      </c>
      <c r="K49" s="9">
        <f t="shared" si="16"/>
        <v>0</v>
      </c>
      <c r="L49" s="20">
        <f t="shared" si="17"/>
        <v>0</v>
      </c>
      <c r="N49" s="10">
        <f t="shared" si="18"/>
        <v>0</v>
      </c>
      <c r="O49" s="10">
        <f t="shared" si="19"/>
        <v>0</v>
      </c>
      <c r="P49" s="10">
        <f t="shared" si="20"/>
        <v>0</v>
      </c>
      <c r="Q49" s="11">
        <f t="shared" si="21"/>
        <v>0</v>
      </c>
      <c r="R49">
        <f t="shared" si="22"/>
        <v>0</v>
      </c>
      <c r="T49" s="10">
        <f t="shared" si="23"/>
        <v>0</v>
      </c>
      <c r="U49" s="10">
        <f t="shared" si="24"/>
        <v>0</v>
      </c>
      <c r="V49" s="10">
        <f t="shared" si="48"/>
        <v>0</v>
      </c>
      <c r="W49" s="11">
        <f t="shared" si="56"/>
        <v>0</v>
      </c>
      <c r="X49">
        <f t="shared" si="25"/>
        <v>0</v>
      </c>
      <c r="Z49" s="10">
        <f t="shared" si="26"/>
        <v>0</v>
      </c>
      <c r="AA49" s="10">
        <f t="shared" si="27"/>
        <v>0</v>
      </c>
      <c r="AB49" s="10">
        <f t="shared" si="49"/>
        <v>0</v>
      </c>
      <c r="AC49" s="11">
        <f t="shared" si="57"/>
        <v>0</v>
      </c>
      <c r="AD49">
        <f t="shared" si="28"/>
        <v>0</v>
      </c>
      <c r="AF49" s="10">
        <f t="shared" si="29"/>
        <v>0</v>
      </c>
      <c r="AG49" s="10">
        <f t="shared" si="30"/>
        <v>0</v>
      </c>
      <c r="AH49" s="10">
        <f t="shared" si="50"/>
        <v>0</v>
      </c>
      <c r="AI49" s="11">
        <f t="shared" si="58"/>
        <v>0</v>
      </c>
      <c r="AJ49">
        <f t="shared" si="31"/>
        <v>0</v>
      </c>
      <c r="AL49" s="10">
        <f t="shared" si="32"/>
        <v>0</v>
      </c>
      <c r="AM49" s="10">
        <f t="shared" si="33"/>
        <v>0</v>
      </c>
      <c r="AN49" s="10">
        <f t="shared" si="51"/>
        <v>0</v>
      </c>
      <c r="AO49" s="11">
        <f t="shared" si="59"/>
        <v>0</v>
      </c>
      <c r="AP49">
        <f t="shared" si="34"/>
        <v>0</v>
      </c>
      <c r="AR49" s="10">
        <f t="shared" si="35"/>
        <v>0</v>
      </c>
      <c r="AS49" s="10">
        <f t="shared" si="36"/>
        <v>0</v>
      </c>
      <c r="AT49" s="10">
        <f t="shared" si="52"/>
        <v>0</v>
      </c>
      <c r="AU49" s="11">
        <f t="shared" si="60"/>
        <v>0</v>
      </c>
      <c r="AV49">
        <f t="shared" si="37"/>
        <v>0</v>
      </c>
      <c r="AX49" s="10">
        <f t="shared" si="38"/>
        <v>0</v>
      </c>
      <c r="AY49" s="10">
        <f t="shared" si="39"/>
        <v>0</v>
      </c>
      <c r="AZ49" s="10">
        <f t="shared" si="53"/>
        <v>0</v>
      </c>
      <c r="BA49" s="11">
        <f t="shared" si="61"/>
        <v>0</v>
      </c>
      <c r="BB49">
        <f t="shared" si="40"/>
        <v>0</v>
      </c>
      <c r="BE49">
        <f t="shared" si="54"/>
        <v>0</v>
      </c>
      <c r="BG49">
        <f t="shared" si="41"/>
        <v>0</v>
      </c>
      <c r="BI49">
        <f t="shared" si="55"/>
        <v>0</v>
      </c>
    </row>
  </sheetData>
  <printOptions/>
  <pageMargins left="0.75" right="0.75" top="1" bottom="1" header="0.5" footer="0.5"/>
  <pageSetup orientation="portrait" paperSize="9"/>
  <headerFooter alignWithMargins="0">
    <oddHeader>&amp;CAveraging of sights (precomputed slope)
Enter UT in column A (HH:MM:SS), Altitude (Hs) in column B (Degrees Minutes*10/600)</oddHeader>
    <oddFooter>&amp;C&amp;8Copyright 2009. C V Imaging.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