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<sst xmlns="http://schemas.openxmlformats.org/spreadsheetml/2006/main" count="15" uniqueCount="15">
  <si>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NOMAD epoch </t>
    </r>
    <r>
      <rPr>
        <sz val="12"/>
        <color indexed="10"/>
        <rFont val="Times New Roman"/>
        <family val="1"/>
      </rPr>
      <t xml:space="preserve">1991.250000    </t>
    </r>
  </si>
  <si>
    <t>VizieR Hipparcos I/311/hip2 at 2000.0</t>
  </si>
  <si>
    <t>VizieR Hipparcos I/311/hip2 at 1991.25</t>
  </si>
  <si>
    <r>
      <t>vizier UCAC2 BSS I/294A</t>
    </r>
    <r>
      <rPr>
        <sz val="12"/>
        <rFont val="Times New Roman"/>
        <family val="1"/>
      </rPr>
      <t xml:space="preserve"> at 2000.0</t>
    </r>
  </si>
  <si>
    <t>vizier Tycho-2 I/259 at 1991.8</t>
  </si>
  <si>
    <t>vizier 2MASS II/246 at 1998.6</t>
  </si>
  <si>
    <t>vizier FK6 I/264/fk6_1 2000.0</t>
  </si>
  <si>
    <t>visier GSC I/305</t>
  </si>
  <si>
    <t>+.1</t>
  </si>
  <si>
    <t>+.2</t>
  </si>
  <si>
    <t>+.3</t>
  </si>
  <si>
    <t>+.4</t>
  </si>
  <si>
    <t>vizier USNOB I/284</t>
  </si>
  <si>
    <t>PM Dec</t>
  </si>
  <si>
    <t>PM RA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</si>
</sst>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"/>
  </numFmts>
  <fonts count="13">
    <font>
      <sz val="10"/>
      <name val="Arial"/>
      <family val="0"/>
    </font>
    <font>
      <sz val="10"/>
      <color indexed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sz val="12"/>
      <color indexed="10"/>
      <name val="Times New Roman"/>
      <family val="1"/>
    </font>
    <font>
      <sz val="10"/>
      <name val="Courier New"/>
      <family val="3"/>
    </font>
    <font>
      <sz val="10"/>
      <color indexed="8"/>
      <name val="Courier New"/>
      <family val="3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.75"/>
      <name val="Arial"/>
      <family val="0"/>
    </font>
    <font>
      <b/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168" fontId="0" fillId="0" borderId="0" xfId="0" applyNumberFormat="1" applyAlignment="1">
      <alignment/>
    </xf>
    <xf numFmtId="0" fontId="0" fillId="0" borderId="0" xfId="0" applyAlignment="1" quotePrefix="1">
      <alignment/>
    </xf>
    <xf numFmtId="168" fontId="1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sec 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Sheet1!$A$6:$A$15</c:f>
              <c:numCache/>
            </c:numRef>
          </c:yVal>
          <c:smooth val="0"/>
        </c:ser>
        <c:ser>
          <c:idx val="1"/>
          <c:order val="1"/>
          <c:tx>
            <c:v>PM</c:v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Sheet1!$M$2:$M$3</c:f>
              <c:numCache/>
            </c:numRef>
          </c:xVal>
          <c:yVal>
            <c:numRef>
              <c:f>Sheet1!$N$2:$N$3</c:f>
              <c:numCache/>
            </c:numRef>
          </c:yVal>
          <c:smooth val="0"/>
        </c:ser>
        <c:axId val="19734151"/>
        <c:axId val="43389632"/>
      </c:scatterChart>
      <c:valAx>
        <c:axId val="197341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389632"/>
        <c:crosses val="autoZero"/>
        <c:crossBetween val="midCat"/>
        <c:dispUnits/>
      </c:valAx>
      <c:valAx>
        <c:axId val="4338963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7341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sec Dec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131"/>
          <c:w val="0.95175"/>
          <c:h val="0.854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Sheet1!$C$6:$C$15</c:f>
              <c:numCache/>
            </c:numRef>
          </c:xVal>
          <c:yVal>
            <c:numRef>
              <c:f>Sheet1!$B$6:$B$15</c:f>
              <c:numCache/>
            </c:numRef>
          </c:yVal>
          <c:smooth val="0"/>
        </c:ser>
        <c:ser>
          <c:idx val="1"/>
          <c:order val="1"/>
          <c:tx>
            <c:strRef>
              <c:f>Sheet1!$J$3</c:f>
              <c:strCache>
                <c:ptCount val="1"/>
                <c:pt idx="0">
                  <c:v>PM Dec</c:v>
                </c:pt>
              </c:strCache>
            </c:strRef>
          </c:tx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Sheet1!$M$2:$M$3</c:f>
              <c:numCache/>
            </c:numRef>
          </c:xVal>
          <c:yVal>
            <c:numRef>
              <c:f>Sheet1!$O$2:$O$3</c:f>
              <c:numCache/>
            </c:numRef>
          </c:yVal>
          <c:smooth val="0"/>
        </c:ser>
        <c:axId val="54962369"/>
        <c:axId val="24899274"/>
      </c:scatterChart>
      <c:valAx>
        <c:axId val="549623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99274"/>
        <c:crosses val="autoZero"/>
        <c:crossBetween val="midCat"/>
        <c:dispUnits/>
      </c:valAx>
      <c:valAx>
        <c:axId val="24899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236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76200</xdr:rowOff>
    </xdr:from>
    <xdr:to>
      <xdr:col>5</xdr:col>
      <xdr:colOff>400050</xdr:colOff>
      <xdr:row>43</xdr:row>
      <xdr:rowOff>28575</xdr:rowOff>
    </xdr:to>
    <xdr:graphicFrame>
      <xdr:nvGraphicFramePr>
        <xdr:cNvPr id="1" name="Chart 1"/>
        <xdr:cNvGraphicFramePr/>
      </xdr:nvGraphicFramePr>
      <xdr:xfrm>
        <a:off x="0" y="3314700"/>
        <a:ext cx="34480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18</xdr:row>
      <xdr:rowOff>85725</xdr:rowOff>
    </xdr:from>
    <xdr:to>
      <xdr:col>12</xdr:col>
      <xdr:colOff>352425</xdr:colOff>
      <xdr:row>43</xdr:row>
      <xdr:rowOff>47625</xdr:rowOff>
    </xdr:to>
    <xdr:graphicFrame>
      <xdr:nvGraphicFramePr>
        <xdr:cNvPr id="2" name="Chart 2"/>
        <xdr:cNvGraphicFramePr/>
      </xdr:nvGraphicFramePr>
      <xdr:xfrm>
        <a:off x="3933825" y="3324225"/>
        <a:ext cx="4057650" cy="4010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tabSelected="1" workbookViewId="0" topLeftCell="A1">
      <selection activeCell="P44" sqref="A1:P44"/>
    </sheetView>
  </sheetViews>
  <sheetFormatPr defaultColWidth="9.140625" defaultRowHeight="12.75"/>
  <cols>
    <col min="11" max="11" width="14.00390625" style="0" customWidth="1"/>
  </cols>
  <sheetData>
    <row r="2" spans="1:15" ht="15.75">
      <c r="A2" s="1">
        <v>35.371</v>
      </c>
      <c r="B2">
        <v>11.777</v>
      </c>
      <c r="C2">
        <v>1991.25</v>
      </c>
      <c r="E2" s="2" t="s">
        <v>0</v>
      </c>
      <c r="J2" t="s">
        <v>14</v>
      </c>
      <c r="K2">
        <v>232.55</v>
      </c>
      <c r="M2">
        <v>1993</v>
      </c>
      <c r="N2">
        <v>35.26</v>
      </c>
      <c r="O2">
        <v>12</v>
      </c>
    </row>
    <row r="3" spans="10:15" ht="12.75">
      <c r="J3" t="s">
        <v>13</v>
      </c>
      <c r="K3">
        <v>31.99</v>
      </c>
      <c r="M3">
        <v>1998</v>
      </c>
      <c r="N3">
        <f>N2+K2/1000*5/15/COS(RADIANS(11))</f>
        <v>35.33896752247061</v>
      </c>
      <c r="O3">
        <f>O2-5*K3/1000</f>
        <v>11.84005</v>
      </c>
    </row>
    <row r="6" spans="1:5" ht="13.5">
      <c r="A6">
        <v>35.37</v>
      </c>
      <c r="B6">
        <v>11.8</v>
      </c>
      <c r="C6">
        <v>2000</v>
      </c>
      <c r="E6" s="3" t="s">
        <v>1</v>
      </c>
    </row>
    <row r="7" spans="1:5" ht="15.75">
      <c r="A7">
        <v>35.228</v>
      </c>
      <c r="B7">
        <v>12.06</v>
      </c>
      <c r="C7">
        <v>1991.25</v>
      </c>
      <c r="E7" s="4" t="s">
        <v>2</v>
      </c>
    </row>
    <row r="9" spans="1:5" ht="15.75">
      <c r="A9">
        <v>35.371</v>
      </c>
      <c r="B9">
        <v>11.78</v>
      </c>
      <c r="C9">
        <f>2000+0.3</f>
        <v>2000.3</v>
      </c>
      <c r="D9" s="9" t="s">
        <v>10</v>
      </c>
      <c r="E9" s="5" t="s">
        <v>3</v>
      </c>
    </row>
    <row r="10" spans="1:14" ht="18.75">
      <c r="A10">
        <v>35.237</v>
      </c>
      <c r="B10">
        <v>12.04</v>
      </c>
      <c r="C10">
        <v>1991.6</v>
      </c>
      <c r="E10" s="6" t="s">
        <v>4</v>
      </c>
      <c r="K10" s="7">
        <v>10.89682</v>
      </c>
      <c r="L10" s="8">
        <f>K10/15</f>
        <v>0.7264546666666667</v>
      </c>
      <c r="M10" s="8">
        <f>60*(L10-INT(L10))</f>
        <v>43.58728</v>
      </c>
      <c r="N10" s="8">
        <f>60*(M10-INT(M10))</f>
        <v>35.23679999999999</v>
      </c>
    </row>
    <row r="11" spans="11:14" ht="18.75">
      <c r="K11" s="7">
        <v>-17.986681</v>
      </c>
      <c r="L11" s="8">
        <f>ABS(K11)</f>
        <v>17.986681</v>
      </c>
      <c r="M11" s="8">
        <f>60*(L11-INT(L11))</f>
        <v>59.20086000000005</v>
      </c>
      <c r="N11" s="8">
        <f>60*(M11-INT(M11))</f>
        <v>12.051600000002907</v>
      </c>
    </row>
    <row r="12" spans="1:5" ht="13.5">
      <c r="A12">
        <v>35.363352</v>
      </c>
      <c r="B12">
        <v>11.7636</v>
      </c>
      <c r="C12">
        <v>1998.6</v>
      </c>
      <c r="E12" s="3" t="s">
        <v>5</v>
      </c>
    </row>
    <row r="13" spans="1:5" ht="15.75">
      <c r="A13" s="4">
        <v>35.37145</v>
      </c>
      <c r="B13" s="4">
        <v>11.77811</v>
      </c>
      <c r="C13">
        <f>2000+0.1</f>
        <v>2000.1</v>
      </c>
      <c r="D13" s="9" t="s">
        <v>8</v>
      </c>
      <c r="E13" s="4" t="s">
        <v>6</v>
      </c>
    </row>
    <row r="14" spans="1:5" ht="12.75">
      <c r="A14" s="10">
        <v>35.237280000000055</v>
      </c>
      <c r="B14" s="1">
        <v>12.037200000000894</v>
      </c>
      <c r="C14">
        <f>2000+0.2</f>
        <v>2000.2</v>
      </c>
      <c r="D14" s="9" t="s">
        <v>9</v>
      </c>
      <c r="E14" t="s">
        <v>7</v>
      </c>
    </row>
    <row r="15" spans="1:5" ht="12.75">
      <c r="A15" s="1">
        <v>35.23679999999999</v>
      </c>
      <c r="B15" s="1">
        <v>12.051600000002907</v>
      </c>
      <c r="C15">
        <f>2000+0.4</f>
        <v>2000.4</v>
      </c>
      <c r="D15" s="9" t="s">
        <v>11</v>
      </c>
      <c r="E15" t="s">
        <v>12</v>
      </c>
    </row>
  </sheetData>
  <printOptions/>
  <pageMargins left="0.25" right="0.32" top="1" bottom="1" header="0.5" footer="0.5"/>
  <pageSetup fitToHeight="1" fitToWidth="1" horizontalDpi="300" verticalDpi="300" orientation="portrait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2011-06-16T04:47:54Z</cp:lastPrinted>
  <dcterms:created xsi:type="dcterms:W3CDTF">2011-06-16T03:48:37Z</dcterms:created>
  <dcterms:modified xsi:type="dcterms:W3CDTF">2011-06-16T05:06:27Z</dcterms:modified>
  <cp:category/>
  <cp:version/>
  <cp:contentType/>
  <cp:contentStatus/>
</cp:coreProperties>
</file>