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Astro/"/>
    </mc:Choice>
  </mc:AlternateContent>
  <xr:revisionPtr revIDLastSave="0" documentId="13_ncr:1_{2B36E3E2-5557-254E-BB63-85EF27F583B2}" xr6:coauthVersionLast="43" xr6:coauthVersionMax="43" xr10:uidLastSave="{00000000-0000-0000-0000-000000000000}"/>
  <bookViews>
    <workbookView xWindow="320" yWindow="460" windowWidth="28040" windowHeight="16380" xr2:uid="{4B72A77D-2372-5F4A-B502-270F30C3B947}"/>
  </bookViews>
  <sheets>
    <sheet name="Sheet1" sheetId="2" r:id="rId1"/>
  </sheets>
  <definedNames>
    <definedName name="_xlnm._FilterDatabase" localSheetId="0" hidden="1">Sheet1!$A$45:$B$47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2" l="1"/>
  <c r="J49" i="2" l="1"/>
  <c r="J51" i="2" s="1"/>
  <c r="J58" i="2"/>
  <c r="J60" i="2" s="1"/>
  <c r="H57" i="2"/>
  <c r="E57" i="2"/>
  <c r="I51" i="2"/>
  <c r="I50" i="2"/>
  <c r="J50" i="2" l="1"/>
  <c r="J59" i="2"/>
  <c r="F58" i="2"/>
  <c r="F60" i="2" s="1"/>
  <c r="F49" i="2"/>
  <c r="F51" i="2" s="1"/>
  <c r="F59" i="2" l="1"/>
  <c r="F50" i="2"/>
  <c r="J45" i="2"/>
  <c r="L49" i="2" s="1"/>
  <c r="F46" i="2"/>
  <c r="J37" i="2"/>
  <c r="F37" i="2"/>
  <c r="F38" i="2" s="1"/>
  <c r="L50" i="2" l="1"/>
  <c r="L51" i="2"/>
  <c r="J46" i="2"/>
  <c r="J47" i="2"/>
  <c r="F47" i="2"/>
  <c r="F39" i="2"/>
  <c r="F53" i="2" l="1"/>
  <c r="F55" i="2" s="1"/>
  <c r="D53" i="2" l="1"/>
  <c r="E53" i="2" s="1"/>
  <c r="F54" i="2"/>
  <c r="F64" i="2" s="1"/>
  <c r="F67" i="2" s="1"/>
  <c r="F63" i="2" l="1"/>
  <c r="F66" i="2" s="1"/>
  <c r="F68" i="2"/>
  <c r="F70" i="2" s="1"/>
  <c r="D70" i="2" s="1"/>
  <c r="E70" i="2" s="1"/>
</calcChain>
</file>

<file path=xl/sharedStrings.xml><?xml version="1.0" encoding="utf-8"?>
<sst xmlns="http://schemas.openxmlformats.org/spreadsheetml/2006/main" count="174" uniqueCount="135">
  <si>
    <t>Var</t>
  </si>
  <si>
    <t xml:space="preserve">Schedar </t>
  </si>
  <si>
    <t xml:space="preserve">Kochab </t>
  </si>
  <si>
    <t xml:space="preserve">Dubhe </t>
  </si>
  <si>
    <t>Alkaid</t>
  </si>
  <si>
    <t xml:space="preserve">Alioth </t>
  </si>
  <si>
    <t xml:space="preserve">Aldeberan </t>
  </si>
  <si>
    <t xml:space="preserve">Sirius </t>
  </si>
  <si>
    <t xml:space="preserve">Rigel </t>
  </si>
  <si>
    <t xml:space="preserve">Procyon </t>
  </si>
  <si>
    <t xml:space="preserve">Betelgeuse </t>
  </si>
  <si>
    <t xml:space="preserve">Arcturus </t>
  </si>
  <si>
    <t xml:space="preserve">Pollux </t>
  </si>
  <si>
    <t>0.0</t>
  </si>
  <si>
    <t>Altair</t>
  </si>
  <si>
    <t>Vega</t>
  </si>
  <si>
    <t>Regulus</t>
  </si>
  <si>
    <t>Spica</t>
  </si>
  <si>
    <t>Antares</t>
  </si>
  <si>
    <t>Hamal</t>
  </si>
  <si>
    <t>1.0</t>
  </si>
  <si>
    <t>2.0</t>
  </si>
  <si>
    <t>Schedar</t>
  </si>
  <si>
    <t>Kochkab</t>
  </si>
  <si>
    <t>Dubhe</t>
  </si>
  <si>
    <t>Alioth</t>
  </si>
  <si>
    <t>Aldeberan</t>
  </si>
  <si>
    <t>Sirius</t>
  </si>
  <si>
    <t>Rigel</t>
  </si>
  <si>
    <t>Procyon</t>
  </si>
  <si>
    <t>Capella</t>
  </si>
  <si>
    <t>Betelgeuse</t>
  </si>
  <si>
    <t>Arcturus</t>
  </si>
  <si>
    <t>Pollux</t>
  </si>
  <si>
    <t>Circumpolar</t>
  </si>
  <si>
    <t>Winter Hexagon</t>
  </si>
  <si>
    <t>47 30'</t>
  </si>
  <si>
    <t>60 12'</t>
  </si>
  <si>
    <t>73 15'</t>
  </si>
  <si>
    <t>68 28'</t>
  </si>
  <si>
    <t>Ecliptic</t>
  </si>
  <si>
    <t>23 20'</t>
  </si>
  <si>
    <t>25 45'</t>
  </si>
  <si>
    <t>21 29'</t>
  </si>
  <si>
    <t>25 43'</t>
  </si>
  <si>
    <t>15 15'</t>
  </si>
  <si>
    <t>10 27'</t>
  </si>
  <si>
    <t>33 11'</t>
  </si>
  <si>
    <t>39 28'</t>
  </si>
  <si>
    <t>65 50'</t>
  </si>
  <si>
    <t>25 42'</t>
  </si>
  <si>
    <t>38 30'</t>
  </si>
  <si>
    <t>30 40'</t>
  </si>
  <si>
    <t>39 51'</t>
  </si>
  <si>
    <t>53 57'</t>
  </si>
  <si>
    <t>18 36'</t>
  </si>
  <si>
    <t>30 41'</t>
  </si>
  <si>
    <t>51 07'</t>
  </si>
  <si>
    <t>46 17'</t>
  </si>
  <si>
    <t>46 01'</t>
  </si>
  <si>
    <t>26 29'</t>
  </si>
  <si>
    <t>Deneb</t>
  </si>
  <si>
    <t>Summer Triangle</t>
  </si>
  <si>
    <t>24 12'</t>
  </si>
  <si>
    <t>74 28'</t>
  </si>
  <si>
    <t>81 16</t>
  </si>
  <si>
    <t>59 08'</t>
  </si>
  <si>
    <t>23 39'</t>
  </si>
  <si>
    <t>25 57'</t>
  </si>
  <si>
    <t>54  12'</t>
  </si>
  <si>
    <t>47 04'</t>
  </si>
  <si>
    <t>51 22'</t>
  </si>
  <si>
    <t>22 51.5</t>
  </si>
  <si>
    <t>34 14'</t>
  </si>
  <si>
    <t>45 01'</t>
  </si>
  <si>
    <t>32 47'</t>
  </si>
  <si>
    <t>55 58'</t>
  </si>
  <si>
    <t>60 16'</t>
  </si>
  <si>
    <t>54 04'</t>
  </si>
  <si>
    <t>59 42'</t>
  </si>
  <si>
    <t>45 54'</t>
  </si>
  <si>
    <t>44 08'</t>
  </si>
  <si>
    <t>33 08'</t>
  </si>
  <si>
    <t>55 40'</t>
  </si>
  <si>
    <t>35 32'</t>
  </si>
  <si>
    <t>38 01'</t>
  </si>
  <si>
    <t>23 50'</t>
  </si>
  <si>
    <t>27 07'</t>
  </si>
  <si>
    <t>21 23'</t>
  </si>
  <si>
    <t>Star1</t>
  </si>
  <si>
    <t>Star2</t>
  </si>
  <si>
    <t>Sha Degs</t>
  </si>
  <si>
    <t>Sha Mins</t>
  </si>
  <si>
    <t>Dec degs</t>
  </si>
  <si>
    <t>Dec Mins</t>
  </si>
  <si>
    <t xml:space="preserve">EP </t>
  </si>
  <si>
    <t>Long Degs</t>
  </si>
  <si>
    <t>Long Mins</t>
  </si>
  <si>
    <t>Lat degs</t>
  </si>
  <si>
    <t>Lat Mins</t>
  </si>
  <si>
    <t>Lat name</t>
  </si>
  <si>
    <t>N</t>
  </si>
  <si>
    <t>Long Name</t>
  </si>
  <si>
    <t>W</t>
  </si>
  <si>
    <t>sin</t>
  </si>
  <si>
    <t>cos</t>
  </si>
  <si>
    <t>decimal</t>
  </si>
  <si>
    <t>Name</t>
  </si>
  <si>
    <t>46 48'</t>
  </si>
  <si>
    <t>A</t>
  </si>
  <si>
    <t>B</t>
  </si>
  <si>
    <t>Calc Star1ToStar2 Distance</t>
  </si>
  <si>
    <t>dh1</t>
  </si>
  <si>
    <t>dh2</t>
  </si>
  <si>
    <t>H</t>
  </si>
  <si>
    <t>dh</t>
  </si>
  <si>
    <t>SHA(2) - SHA(1)</t>
  </si>
  <si>
    <t>Corr Star1ToStar2 Distance</t>
  </si>
  <si>
    <t>Total</t>
  </si>
  <si>
    <t>CorrectedDistance</t>
  </si>
  <si>
    <t>DistanceInTheory</t>
  </si>
  <si>
    <t>Refraction</t>
  </si>
  <si>
    <t>72 01'</t>
  </si>
  <si>
    <t>79 55'</t>
  </si>
  <si>
    <t>78 34'</t>
  </si>
  <si>
    <t>14 45'</t>
  </si>
  <si>
    <t>27 09'</t>
  </si>
  <si>
    <t>40 45'</t>
  </si>
  <si>
    <t>51 37'</t>
  </si>
  <si>
    <t>37 03'</t>
  </si>
  <si>
    <t>Note gha Aires 000 at 2019 Apr 06 11:02:13</t>
  </si>
  <si>
    <t>[ H, Refr from Astron ]</t>
  </si>
  <si>
    <t>PLANNER</t>
  </si>
  <si>
    <t>CALCULATOR</t>
  </si>
  <si>
    <t>[Ephemerides from Astron]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</si>
</sst>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0" xfId="0" applyFont="1" applyFill="1"/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7B59-C7DF-2548-83D4-ED98AD4BABBA}">
  <dimension ref="A1:AA73"/>
  <sheetViews>
    <sheetView tabSelected="1" topLeftCell="A38" zoomScale="102" workbookViewId="0">
      <selection activeCell="A72" sqref="A72:J73"/>
    </sheetView>
  </sheetViews>
  <sheetFormatPr baseColWidth="10" defaultRowHeight="16" x14ac:dyDescent="0.2"/>
  <cols>
    <col min="1" max="1" width="14.6640625" customWidth="1"/>
    <col min="2" max="2" width="10.83203125" style="1" bestFit="1" customWidth="1"/>
    <col min="8" max="8" width="10" customWidth="1"/>
    <col min="9" max="9" width="9.5" bestFit="1" customWidth="1"/>
    <col min="10" max="10" width="12.33203125" customWidth="1"/>
    <col min="11" max="11" width="9" customWidth="1"/>
    <col min="12" max="12" width="10" customWidth="1"/>
    <col min="13" max="13" width="10.33203125" bestFit="1" customWidth="1"/>
    <col min="14" max="14" width="10.6640625" customWidth="1"/>
    <col min="15" max="15" width="9.5" customWidth="1"/>
    <col min="16" max="16" width="3.1640625" customWidth="1"/>
    <col min="17" max="18" width="9.5" customWidth="1"/>
    <col min="19" max="19" width="8.5" customWidth="1"/>
    <col min="21" max="21" width="8.83203125" customWidth="1"/>
    <col min="22" max="23" width="10" customWidth="1"/>
  </cols>
  <sheetData>
    <row r="1" spans="1:27" x14ac:dyDescent="0.2">
      <c r="A1" s="4" t="s">
        <v>130</v>
      </c>
      <c r="B1" s="11"/>
      <c r="C1" s="4"/>
    </row>
    <row r="2" spans="1:27" x14ac:dyDescent="0.2">
      <c r="A2" s="4"/>
      <c r="B2" s="11"/>
      <c r="C2" s="4"/>
    </row>
    <row r="3" spans="1:27" ht="21" x14ac:dyDescent="0.25">
      <c r="A3" s="4"/>
      <c r="B3" s="11"/>
      <c r="C3" s="4"/>
      <c r="G3" s="18" t="s">
        <v>132</v>
      </c>
      <c r="H3" s="18"/>
      <c r="I3" s="18"/>
    </row>
    <row r="4" spans="1:27" x14ac:dyDescent="0.2">
      <c r="C4" s="16" t="s">
        <v>34</v>
      </c>
      <c r="D4" s="17"/>
      <c r="E4" s="17"/>
      <c r="F4" s="17"/>
      <c r="G4" s="17"/>
      <c r="I4" s="16" t="s">
        <v>35</v>
      </c>
      <c r="J4" s="16"/>
      <c r="K4" s="17"/>
      <c r="L4" s="17"/>
      <c r="M4" s="17"/>
      <c r="N4" s="17"/>
      <c r="O4" s="17"/>
      <c r="P4" s="3"/>
      <c r="Q4" s="3"/>
      <c r="R4" s="16" t="s">
        <v>40</v>
      </c>
      <c r="S4" s="17"/>
      <c r="T4" s="17"/>
      <c r="U4" s="17"/>
      <c r="V4" s="17"/>
      <c r="W4" s="17"/>
      <c r="Y4" s="16" t="s">
        <v>62</v>
      </c>
      <c r="Z4" s="17"/>
      <c r="AA4" s="17"/>
    </row>
    <row r="5" spans="1:27" x14ac:dyDescent="0.2">
      <c r="C5" t="s">
        <v>22</v>
      </c>
      <c r="D5" t="s">
        <v>23</v>
      </c>
      <c r="E5" t="s">
        <v>24</v>
      </c>
      <c r="F5" t="s">
        <v>4</v>
      </c>
      <c r="G5" t="s">
        <v>25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26</v>
      </c>
      <c r="O5" t="s">
        <v>33</v>
      </c>
      <c r="R5" t="s">
        <v>32</v>
      </c>
      <c r="S5" t="s">
        <v>14</v>
      </c>
      <c r="T5" t="s">
        <v>16</v>
      </c>
      <c r="U5" t="s">
        <v>17</v>
      </c>
      <c r="V5" t="s">
        <v>18</v>
      </c>
      <c r="W5" t="s">
        <v>19</v>
      </c>
      <c r="Y5" t="s">
        <v>14</v>
      </c>
      <c r="Z5" t="s">
        <v>61</v>
      </c>
      <c r="AA5" t="s">
        <v>15</v>
      </c>
    </row>
    <row r="6" spans="1:27" x14ac:dyDescent="0.2">
      <c r="A6" t="s">
        <v>1</v>
      </c>
      <c r="B6" s="1">
        <v>2.2000000000000002</v>
      </c>
      <c r="D6" t="s">
        <v>36</v>
      </c>
      <c r="E6" t="s">
        <v>37</v>
      </c>
      <c r="F6" t="s">
        <v>38</v>
      </c>
      <c r="G6" t="s">
        <v>39</v>
      </c>
    </row>
    <row r="7" spans="1:27" x14ac:dyDescent="0.2">
      <c r="A7" t="s">
        <v>2</v>
      </c>
      <c r="B7" s="1">
        <v>2.1</v>
      </c>
      <c r="E7" t="s">
        <v>41</v>
      </c>
      <c r="F7" t="s">
        <v>42</v>
      </c>
      <c r="G7" t="s">
        <v>43</v>
      </c>
    </row>
    <row r="8" spans="1:27" x14ac:dyDescent="0.2">
      <c r="A8" t="s">
        <v>3</v>
      </c>
      <c r="B8" s="1">
        <v>1.8</v>
      </c>
      <c r="F8" t="s">
        <v>44</v>
      </c>
      <c r="G8" t="s">
        <v>45</v>
      </c>
    </row>
    <row r="9" spans="1:27" x14ac:dyDescent="0.2">
      <c r="A9" t="s">
        <v>4</v>
      </c>
      <c r="B9" s="1">
        <v>1.9</v>
      </c>
      <c r="G9" t="s">
        <v>46</v>
      </c>
    </row>
    <row r="10" spans="1:27" x14ac:dyDescent="0.2">
      <c r="A10" t="s">
        <v>5</v>
      </c>
      <c r="B10" s="1">
        <v>1.8</v>
      </c>
    </row>
    <row r="13" spans="1:27" x14ac:dyDescent="0.2">
      <c r="A13" t="s">
        <v>7</v>
      </c>
      <c r="B13" s="1">
        <v>-1.5</v>
      </c>
      <c r="J13" t="s">
        <v>67</v>
      </c>
      <c r="K13" t="s">
        <v>50</v>
      </c>
      <c r="L13" t="s">
        <v>49</v>
      </c>
      <c r="M13" t="s">
        <v>87</v>
      </c>
      <c r="N13" t="s">
        <v>59</v>
      </c>
      <c r="O13" t="s">
        <v>70</v>
      </c>
    </row>
    <row r="14" spans="1:27" x14ac:dyDescent="0.2">
      <c r="A14" t="s">
        <v>8</v>
      </c>
      <c r="B14" s="1">
        <v>0.1</v>
      </c>
      <c r="K14" t="s">
        <v>51</v>
      </c>
      <c r="L14" t="s">
        <v>69</v>
      </c>
      <c r="M14" t="s">
        <v>55</v>
      </c>
      <c r="N14" t="s">
        <v>60</v>
      </c>
      <c r="O14" t="s">
        <v>71</v>
      </c>
    </row>
    <row r="15" spans="1:27" x14ac:dyDescent="0.2">
      <c r="A15" t="s">
        <v>9</v>
      </c>
      <c r="B15" s="1">
        <v>0.4</v>
      </c>
      <c r="L15" t="s">
        <v>57</v>
      </c>
      <c r="M15" t="s">
        <v>68</v>
      </c>
      <c r="N15" t="s">
        <v>58</v>
      </c>
      <c r="O15" t="s">
        <v>72</v>
      </c>
      <c r="W15" t="s">
        <v>83</v>
      </c>
    </row>
    <row r="16" spans="1:27" x14ac:dyDescent="0.2">
      <c r="A16" t="s">
        <v>30</v>
      </c>
      <c r="B16" s="1">
        <v>0.1</v>
      </c>
      <c r="M16" t="s">
        <v>48</v>
      </c>
      <c r="N16" t="s">
        <v>56</v>
      </c>
      <c r="O16" t="s">
        <v>73</v>
      </c>
      <c r="W16" t="s">
        <v>81</v>
      </c>
      <c r="Z16" t="s">
        <v>64</v>
      </c>
    </row>
    <row r="17" spans="1:27" x14ac:dyDescent="0.2">
      <c r="A17" t="s">
        <v>10</v>
      </c>
      <c r="B17" s="1" t="s">
        <v>0</v>
      </c>
      <c r="N17" t="s">
        <v>88</v>
      </c>
      <c r="O17" t="s">
        <v>47</v>
      </c>
      <c r="W17" t="s">
        <v>82</v>
      </c>
    </row>
    <row r="18" spans="1:27" x14ac:dyDescent="0.2">
      <c r="A18" t="s">
        <v>6</v>
      </c>
      <c r="B18" s="1">
        <v>0.9</v>
      </c>
      <c r="O18" t="s">
        <v>74</v>
      </c>
      <c r="W18" t="s">
        <v>84</v>
      </c>
    </row>
    <row r="19" spans="1:27" x14ac:dyDescent="0.2">
      <c r="A19" t="s">
        <v>12</v>
      </c>
      <c r="B19" s="1">
        <v>1.1000000000000001</v>
      </c>
      <c r="E19" t="s">
        <v>108</v>
      </c>
    </row>
    <row r="21" spans="1:27" x14ac:dyDescent="0.2">
      <c r="A21" t="s">
        <v>11</v>
      </c>
      <c r="B21" s="2" t="s">
        <v>13</v>
      </c>
      <c r="E21" t="s">
        <v>54</v>
      </c>
      <c r="F21" t="s">
        <v>52</v>
      </c>
      <c r="G21" t="s">
        <v>53</v>
      </c>
      <c r="Q21" t="s">
        <v>11</v>
      </c>
      <c r="S21" t="s">
        <v>65</v>
      </c>
      <c r="T21" t="s">
        <v>79</v>
      </c>
      <c r="U21" t="s">
        <v>75</v>
      </c>
      <c r="V21" t="s">
        <v>76</v>
      </c>
      <c r="AA21" t="s">
        <v>66</v>
      </c>
    </row>
    <row r="22" spans="1:27" x14ac:dyDescent="0.2">
      <c r="A22" t="s">
        <v>14</v>
      </c>
      <c r="B22" s="1">
        <v>0.8</v>
      </c>
      <c r="Q22" t="s">
        <v>14</v>
      </c>
      <c r="V22" t="s">
        <v>77</v>
      </c>
    </row>
    <row r="24" spans="1:27" x14ac:dyDescent="0.2">
      <c r="A24" t="s">
        <v>16</v>
      </c>
      <c r="B24" s="1">
        <v>1.4</v>
      </c>
      <c r="C24" t="s">
        <v>124</v>
      </c>
      <c r="F24" t="s">
        <v>122</v>
      </c>
      <c r="G24" t="s">
        <v>123</v>
      </c>
      <c r="O24" t="s">
        <v>129</v>
      </c>
      <c r="Q24" t="s">
        <v>16</v>
      </c>
      <c r="S24" t="s">
        <v>125</v>
      </c>
      <c r="U24" t="s">
        <v>78</v>
      </c>
      <c r="V24" t="s">
        <v>128</v>
      </c>
      <c r="Y24" t="s">
        <v>125</v>
      </c>
      <c r="Z24" t="s">
        <v>127</v>
      </c>
      <c r="AA24" t="s">
        <v>126</v>
      </c>
    </row>
    <row r="25" spans="1:27" x14ac:dyDescent="0.2">
      <c r="A25" t="s">
        <v>17</v>
      </c>
      <c r="B25" s="2" t="s">
        <v>20</v>
      </c>
      <c r="Q25" t="s">
        <v>17</v>
      </c>
      <c r="T25" t="s">
        <v>78</v>
      </c>
      <c r="V25" t="s">
        <v>80</v>
      </c>
    </row>
    <row r="26" spans="1:27" x14ac:dyDescent="0.2">
      <c r="A26" t="s">
        <v>18</v>
      </c>
      <c r="B26" s="2" t="s">
        <v>20</v>
      </c>
      <c r="Q26" t="s">
        <v>18</v>
      </c>
    </row>
    <row r="27" spans="1:27" x14ac:dyDescent="0.2">
      <c r="A27" t="s">
        <v>19</v>
      </c>
      <c r="B27" s="2" t="s">
        <v>21</v>
      </c>
      <c r="Q27" t="s">
        <v>19</v>
      </c>
    </row>
    <row r="29" spans="1:27" x14ac:dyDescent="0.2">
      <c r="A29" t="s">
        <v>14</v>
      </c>
      <c r="B29" s="1">
        <v>0.8</v>
      </c>
      <c r="X29" t="s">
        <v>14</v>
      </c>
      <c r="Z29" t="s">
        <v>85</v>
      </c>
      <c r="AA29" t="s">
        <v>63</v>
      </c>
    </row>
    <row r="30" spans="1:27" x14ac:dyDescent="0.2">
      <c r="A30" t="s">
        <v>61</v>
      </c>
      <c r="B30" s="1">
        <v>1.3</v>
      </c>
      <c r="X30" t="s">
        <v>61</v>
      </c>
      <c r="AA30" t="s">
        <v>86</v>
      </c>
    </row>
    <row r="31" spans="1:27" x14ac:dyDescent="0.2">
      <c r="A31" t="s">
        <v>15</v>
      </c>
      <c r="B31" s="2" t="s">
        <v>13</v>
      </c>
      <c r="X31" t="s">
        <v>15</v>
      </c>
    </row>
    <row r="32" spans="1:27" x14ac:dyDescent="0.2">
      <c r="B32" s="2"/>
    </row>
    <row r="33" spans="1:12" x14ac:dyDescent="0.2">
      <c r="B33" s="2"/>
    </row>
    <row r="34" spans="1:12" ht="21" x14ac:dyDescent="0.2">
      <c r="B34" s="2"/>
      <c r="G34" s="15" t="s">
        <v>133</v>
      </c>
      <c r="H34" s="15"/>
      <c r="I34" s="15"/>
    </row>
    <row r="35" spans="1:12" x14ac:dyDescent="0.2">
      <c r="B35" s="2"/>
    </row>
    <row r="36" spans="1:12" x14ac:dyDescent="0.2">
      <c r="A36" s="4" t="s">
        <v>95</v>
      </c>
      <c r="B36" s="8">
        <v>2000</v>
      </c>
      <c r="D36" t="s">
        <v>98</v>
      </c>
      <c r="E36" t="s">
        <v>99</v>
      </c>
      <c r="F36" t="s">
        <v>106</v>
      </c>
      <c r="G36" t="s">
        <v>100</v>
      </c>
      <c r="H36" t="s">
        <v>96</v>
      </c>
      <c r="I36" t="s">
        <v>97</v>
      </c>
      <c r="J36" t="s">
        <v>106</v>
      </c>
      <c r="K36" t="s">
        <v>102</v>
      </c>
    </row>
    <row r="37" spans="1:12" x14ac:dyDescent="0.2">
      <c r="B37" s="9">
        <v>43563</v>
      </c>
      <c r="D37" s="10">
        <v>55</v>
      </c>
      <c r="E37" s="10">
        <v>4.2</v>
      </c>
      <c r="F37">
        <f>D37+(E37/60)</f>
        <v>55.07</v>
      </c>
      <c r="G37" s="1" t="s">
        <v>101</v>
      </c>
      <c r="H37" s="7">
        <v>1</v>
      </c>
      <c r="I37" s="7">
        <v>27.1</v>
      </c>
      <c r="J37">
        <f>H37+(I37/60)</f>
        <v>1.4516666666666667</v>
      </c>
      <c r="K37" s="1" t="s">
        <v>103</v>
      </c>
    </row>
    <row r="38" spans="1:12" x14ac:dyDescent="0.2">
      <c r="A38" t="s">
        <v>104</v>
      </c>
      <c r="F38">
        <f>SIN(RADIANS(F37))</f>
        <v>0.81985218858401665</v>
      </c>
    </row>
    <row r="39" spans="1:12" x14ac:dyDescent="0.2">
      <c r="A39" t="s">
        <v>105</v>
      </c>
      <c r="F39">
        <f>COS(RADIANS(F37))</f>
        <v>0.57257522551538853</v>
      </c>
    </row>
    <row r="41" spans="1:12" x14ac:dyDescent="0.2">
      <c r="D41" t="s">
        <v>93</v>
      </c>
      <c r="E41" t="s">
        <v>94</v>
      </c>
      <c r="F41" t="s">
        <v>106</v>
      </c>
      <c r="G41" t="s">
        <v>107</v>
      </c>
      <c r="H41" s="1" t="s">
        <v>91</v>
      </c>
      <c r="I41" t="s">
        <v>92</v>
      </c>
      <c r="J41" t="s">
        <v>106</v>
      </c>
    </row>
    <row r="42" spans="1:12" x14ac:dyDescent="0.2">
      <c r="B42"/>
    </row>
    <row r="43" spans="1:12" x14ac:dyDescent="0.2">
      <c r="A43" s="4" t="s">
        <v>111</v>
      </c>
      <c r="C43" s="4" t="s">
        <v>134</v>
      </c>
      <c r="H43" s="4"/>
      <c r="I43" s="4"/>
    </row>
    <row r="45" spans="1:12" x14ac:dyDescent="0.2">
      <c r="A45" t="s">
        <v>89</v>
      </c>
      <c r="B45" s="6" t="s">
        <v>29</v>
      </c>
      <c r="D45" s="7">
        <v>5</v>
      </c>
      <c r="E45" s="7">
        <v>10.4</v>
      </c>
      <c r="F45">
        <f>(D45+(E45/60))</f>
        <v>5.1733333333333338</v>
      </c>
      <c r="G45" t="s">
        <v>101</v>
      </c>
      <c r="H45" s="7">
        <v>244</v>
      </c>
      <c r="I45" s="7">
        <v>55.6</v>
      </c>
      <c r="J45">
        <f>H45+(I45/60)</f>
        <v>244.92666666666668</v>
      </c>
    </row>
    <row r="46" spans="1:12" x14ac:dyDescent="0.2">
      <c r="A46" t="s">
        <v>104</v>
      </c>
      <c r="B46" s="5"/>
      <c r="F46">
        <f>SIN(RADIANS(F45))</f>
        <v>9.0169064752240527E-2</v>
      </c>
      <c r="J46">
        <f>SIN(RADIANS(J45))</f>
        <v>-0.90576613229961056</v>
      </c>
    </row>
    <row r="47" spans="1:12" x14ac:dyDescent="0.2">
      <c r="A47" t="s">
        <v>105</v>
      </c>
      <c r="B47" s="5"/>
      <c r="F47">
        <f>COS(RADIANS(F45))</f>
        <v>0.99592647307002857</v>
      </c>
      <c r="J47">
        <f>COS(RADIANS(J45))</f>
        <v>-0.42377790595901099</v>
      </c>
    </row>
    <row r="48" spans="1:12" x14ac:dyDescent="0.2">
      <c r="B48" s="5"/>
      <c r="L48" t="s">
        <v>116</v>
      </c>
    </row>
    <row r="49" spans="1:12" x14ac:dyDescent="0.2">
      <c r="A49" t="s">
        <v>90</v>
      </c>
      <c r="B49" s="6" t="s">
        <v>33</v>
      </c>
      <c r="D49" s="7">
        <v>27</v>
      </c>
      <c r="E49" s="7">
        <v>58.2</v>
      </c>
      <c r="F49">
        <f>D49+(E49/60)</f>
        <v>27.97</v>
      </c>
      <c r="G49" t="s">
        <v>101</v>
      </c>
      <c r="H49" s="7">
        <v>243</v>
      </c>
      <c r="I49" s="7">
        <v>22.9</v>
      </c>
      <c r="J49">
        <f>H49+(I49/60)</f>
        <v>243.38166666666666</v>
      </c>
      <c r="L49">
        <f>J45-J49</f>
        <v>1.5450000000000159</v>
      </c>
    </row>
    <row r="50" spans="1:12" x14ac:dyDescent="0.2">
      <c r="A50" t="s">
        <v>104</v>
      </c>
      <c r="F50">
        <f>SIN(RADIANS(F49))</f>
        <v>0.46900918817433074</v>
      </c>
      <c r="I50">
        <f>SIN(RADIANS(I49))</f>
        <v>0.38912395014020623</v>
      </c>
      <c r="J50">
        <f>SIN(RADIANS(J49))</f>
        <v>-0.89401091844481584</v>
      </c>
      <c r="L50">
        <f>SIN(RADIANS(L49))</f>
        <v>2.6962069180589732E-2</v>
      </c>
    </row>
    <row r="51" spans="1:12" x14ac:dyDescent="0.2">
      <c r="A51" t="s">
        <v>105</v>
      </c>
      <c r="F51">
        <f>COS(RADIANS(F49))</f>
        <v>0.88319328655060281</v>
      </c>
      <c r="I51">
        <f>COS(RADIANS(I49))</f>
        <v>0.92118540556572126</v>
      </c>
      <c r="J51">
        <f>COS(RADIANS(J49))</f>
        <v>-0.44804517372856151</v>
      </c>
      <c r="L51">
        <f>COS(RADIANS(L49))</f>
        <v>0.9996364573311145</v>
      </c>
    </row>
    <row r="53" spans="1:12" x14ac:dyDescent="0.2">
      <c r="A53" s="4" t="s">
        <v>120</v>
      </c>
      <c r="D53">
        <f>INT(F53)</f>
        <v>22</v>
      </c>
      <c r="E53" s="12">
        <f>(F53-D53)*60</f>
        <v>50.634376422252814</v>
      </c>
      <c r="F53">
        <f>DEGREES(ACOS(F46*F50+F47*F51*L51))</f>
        <v>22.843906273704214</v>
      </c>
    </row>
    <row r="54" spans="1:12" x14ac:dyDescent="0.2">
      <c r="F54">
        <f>SIN(RADIANS(F53))</f>
        <v>0.38822190466791762</v>
      </c>
    </row>
    <row r="55" spans="1:12" x14ac:dyDescent="0.2">
      <c r="F55">
        <f>COS(RADIANS(F53))</f>
        <v>0.92156592424851203</v>
      </c>
    </row>
    <row r="56" spans="1:12" x14ac:dyDescent="0.2">
      <c r="A56" s="4" t="s">
        <v>117</v>
      </c>
      <c r="C56" s="4" t="s">
        <v>131</v>
      </c>
      <c r="D56" s="4"/>
      <c r="H56" s="4"/>
      <c r="I56" s="4"/>
    </row>
    <row r="57" spans="1:12" x14ac:dyDescent="0.2">
      <c r="A57" s="4"/>
      <c r="E57" t="str">
        <f>B45</f>
        <v>Procyon</v>
      </c>
      <c r="F57" s="4" t="s">
        <v>89</v>
      </c>
      <c r="H57" t="str">
        <f>B49</f>
        <v>Pollux</v>
      </c>
      <c r="I57" s="4" t="s">
        <v>90</v>
      </c>
    </row>
    <row r="58" spans="1:12" x14ac:dyDescent="0.2">
      <c r="A58" s="4" t="s">
        <v>114</v>
      </c>
      <c r="D58" s="7">
        <v>37</v>
      </c>
      <c r="E58" s="7">
        <v>30.7</v>
      </c>
      <c r="F58">
        <f>D58+(E58/60)</f>
        <v>37.511666666666663</v>
      </c>
      <c r="H58" s="10">
        <v>59</v>
      </c>
      <c r="I58" s="10">
        <v>43.2</v>
      </c>
      <c r="J58">
        <f>H58+(I58/60)</f>
        <v>59.72</v>
      </c>
    </row>
    <row r="59" spans="1:12" x14ac:dyDescent="0.2">
      <c r="A59" s="4" t="s">
        <v>104</v>
      </c>
      <c r="F59">
        <f>SIN(RADIANS(F58))</f>
        <v>0.60892296037982474</v>
      </c>
      <c r="H59" s="4"/>
      <c r="I59" s="4"/>
      <c r="J59">
        <f>SIN(RADIANS(J58))</f>
        <v>0.86357161136618743</v>
      </c>
    </row>
    <row r="60" spans="1:12" x14ac:dyDescent="0.2">
      <c r="A60" s="4" t="s">
        <v>105</v>
      </c>
      <c r="F60">
        <f>COS(RADIANS(F58))</f>
        <v>0.79322936678004452</v>
      </c>
      <c r="H60" s="4"/>
      <c r="I60" s="4"/>
      <c r="J60">
        <f>COS(RADIANS(J58))</f>
        <v>0.50422621118145627</v>
      </c>
    </row>
    <row r="61" spans="1:12" x14ac:dyDescent="0.2">
      <c r="A61" s="4" t="s">
        <v>115</v>
      </c>
      <c r="B61" s="1" t="s">
        <v>121</v>
      </c>
      <c r="E61" s="7">
        <v>-1.4</v>
      </c>
      <c r="I61" s="7">
        <v>-0.6</v>
      </c>
    </row>
    <row r="62" spans="1:12" x14ac:dyDescent="0.2">
      <c r="A62" s="4"/>
    </row>
    <row r="63" spans="1:12" x14ac:dyDescent="0.2">
      <c r="A63" s="4" t="s">
        <v>109</v>
      </c>
      <c r="F63">
        <f>(J59-F55*F59)/(F60*F54)</f>
        <v>0.98200983038932854</v>
      </c>
    </row>
    <row r="64" spans="1:12" x14ac:dyDescent="0.2">
      <c r="A64" s="4" t="s">
        <v>110</v>
      </c>
      <c r="F64">
        <f>(F59-F55*J59)/(J60*F54)</f>
        <v>-0.95485887434757055</v>
      </c>
    </row>
    <row r="66" spans="1:9" x14ac:dyDescent="0.2">
      <c r="A66" s="4" t="s">
        <v>112</v>
      </c>
      <c r="F66">
        <f>E61*F63</f>
        <v>-1.3748137625450598</v>
      </c>
    </row>
    <row r="67" spans="1:9" x14ac:dyDescent="0.2">
      <c r="A67" s="4" t="s">
        <v>113</v>
      </c>
      <c r="F67">
        <f>F64*I61</f>
        <v>0.57291532460854233</v>
      </c>
    </row>
    <row r="68" spans="1:9" x14ac:dyDescent="0.2">
      <c r="A68" s="4" t="s">
        <v>118</v>
      </c>
      <c r="F68">
        <f>-1*SUM(F66:F67)</f>
        <v>0.80189843793651749</v>
      </c>
    </row>
    <row r="70" spans="1:9" x14ac:dyDescent="0.2">
      <c r="A70" s="4" t="s">
        <v>119</v>
      </c>
      <c r="D70" s="13">
        <f>INT(F70)</f>
        <v>22</v>
      </c>
      <c r="E70" s="14">
        <f>(F70-D70)*60</f>
        <v>51.436274860189286</v>
      </c>
      <c r="F70">
        <f>F53+(F68/60)</f>
        <v>22.857271247669821</v>
      </c>
    </row>
    <row r="72" spans="1:9" x14ac:dyDescent="0.2">
      <c r="A72" s="19"/>
      <c r="B72" s="20"/>
      <c r="C72" s="19"/>
      <c r="D72" s="19"/>
      <c r="E72" s="19"/>
      <c r="F72" s="19"/>
      <c r="G72" s="19"/>
      <c r="H72" s="19"/>
      <c r="I72" s="19"/>
    </row>
    <row r="73" spans="1:9" x14ac:dyDescent="0.2">
      <c r="A73" s="21"/>
      <c r="B73" s="20"/>
      <c r="C73" s="19"/>
      <c r="D73" s="19"/>
      <c r="E73" s="19"/>
      <c r="F73" s="19"/>
      <c r="G73" s="19"/>
      <c r="H73" s="19"/>
      <c r="I73" s="19"/>
    </row>
  </sheetData>
  <mergeCells count="6">
    <mergeCell ref="G3:I3"/>
    <mergeCell ref="G34:I34"/>
    <mergeCell ref="C4:G4"/>
    <mergeCell ref="I4:O4"/>
    <mergeCell ref="R4:W4"/>
    <mergeCell ref="Y4:A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Bradley</dc:creator>
  <cp:lastModifiedBy>Michael Bradley</cp:lastModifiedBy>
  <dcterms:created xsi:type="dcterms:W3CDTF">2019-03-26T22:20:46Z</dcterms:created>
  <dcterms:modified xsi:type="dcterms:W3CDTF">2019-04-09T21:27:16Z</dcterms:modified>
</cp:coreProperties>
</file>