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S - PERSONAL\RJYC\RJYC Celestial Navigation\Sun Practice\20220616 - Sun Amplitude, Atlantic\"/>
    </mc:Choice>
  </mc:AlternateContent>
  <xr:revisionPtr revIDLastSave="0" documentId="13_ncr:1_{9689C2F4-ACD0-41AF-A168-FFC66383B106}" xr6:coauthVersionLast="47" xr6:coauthVersionMax="47" xr10:uidLastSave="{00000000-0000-0000-0000-000000000000}"/>
  <bookViews>
    <workbookView xWindow="-108" yWindow="-108" windowWidth="23256" windowHeight="12576" xr2:uid="{FA1AA092-D551-4C81-AC99-59D7A2EF1D21}"/>
  </bookViews>
  <sheets>
    <sheet name="Sun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2" i="1"/>
  <c r="F11" i="1"/>
  <c r="F6" i="1"/>
  <c r="F5" i="1"/>
  <c r="H5" i="1" s="1"/>
  <c r="E4" i="1"/>
  <c r="D4" i="1"/>
  <c r="C4" i="1"/>
  <c r="F3" i="1"/>
  <c r="G5" i="1" l="1"/>
  <c r="F4" i="1"/>
  <c r="F19" i="1" s="1"/>
  <c r="F20" i="1" s="1"/>
  <c r="F21" i="1" l="1"/>
  <c r="C21" i="1" s="1"/>
  <c r="D21" i="1" s="1"/>
  <c r="C19" i="1"/>
  <c r="D19" i="1" s="1"/>
  <c r="G20" i="1"/>
  <c r="H20" i="1"/>
  <c r="C20" i="1"/>
  <c r="D20" i="1" s="1"/>
  <c r="F23" i="1" l="1"/>
  <c r="H23" i="1" s="1"/>
  <c r="G24" i="1" s="1"/>
  <c r="C23" i="1" l="1"/>
  <c r="D23" i="1" s="1"/>
  <c r="F24" i="1"/>
  <c r="H24" i="1" l="1"/>
  <c r="H25" i="1" s="1"/>
  <c r="F25" i="1" s="1"/>
  <c r="C24" i="1"/>
  <c r="D24" i="1" s="1"/>
  <c r="F27" i="1" l="1"/>
  <c r="C25" i="1"/>
  <c r="D25" i="1" s="1"/>
  <c r="C27" i="1" l="1"/>
  <c r="D27" i="1" s="1"/>
</calcChain>
</file>

<file path=xl/sharedStrings.xml><?xml version="1.0" encoding="utf-8"?>
<sst xmlns="http://schemas.openxmlformats.org/spreadsheetml/2006/main" count="43" uniqueCount="34">
  <si>
    <t>D</t>
  </si>
  <si>
    <t>M</t>
  </si>
  <si>
    <t>S</t>
  </si>
  <si>
    <t>Decimalized</t>
  </si>
  <si>
    <t>Time LMT</t>
  </si>
  <si>
    <t>SIN</t>
  </si>
  <si>
    <t>COS</t>
  </si>
  <si>
    <t>DR Latitude (N)</t>
  </si>
  <si>
    <t>DR Longitude (W)</t>
  </si>
  <si>
    <t>Nautical Almanac, Daily Pages…..</t>
  </si>
  <si>
    <t>`</t>
  </si>
  <si>
    <t>Date</t>
  </si>
  <si>
    <t>v / d</t>
  </si>
  <si>
    <t>Declination (N)</t>
  </si>
  <si>
    <t>NOTE: For S Declination, both D &amp; M must be entered as negative (-) values</t>
  </si>
  <si>
    <t>GHA Change in 1 hour</t>
  </si>
  <si>
    <t>&gt;&gt; Time Increment</t>
  </si>
  <si>
    <t>&gt;&gt; Calc Declination (N)</t>
  </si>
  <si>
    <t>&gt;&gt; Calc GHA</t>
  </si>
  <si>
    <t>NOTE: If GHA &lt; Longitude (W), ADD 360</t>
  </si>
  <si>
    <t>LHA</t>
  </si>
  <si>
    <t>Calculated Altitude (Hc)</t>
  </si>
  <si>
    <t>Aximuth Angle (Z)</t>
  </si>
  <si>
    <t>True Azimuth (Zn)</t>
  </si>
  <si>
    <t>H / D</t>
  </si>
  <si>
    <t>… for SUN, Planets</t>
  </si>
  <si>
    <t>GHA (Sun) ☉</t>
  </si>
  <si>
    <t>Sun SD</t>
  </si>
  <si>
    <t>LMT--&gt; UTC</t>
  </si>
  <si>
    <t>Time UTC (LMT + diff.)</t>
  </si>
  <si>
    <t>Time (UTC)</t>
  </si>
  <si>
    <t>NOTE: For North Latitude &amp; LHA &gt; 180, Zn = Z</t>
  </si>
  <si>
    <t>16-Jun-2022</t>
  </si>
  <si>
    <t>SUN 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</si>
</sst>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00"/>
    <numFmt numFmtId="167" formatCode="0.00000000"/>
    <numFmt numFmtId="168" formatCode="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1" fillId="2" borderId="5" xfId="0" applyFon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1" fillId="0" borderId="4" xfId="0" applyFont="1" applyBorder="1"/>
    <xf numFmtId="164" fontId="1" fillId="2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2" fontId="1" fillId="2" borderId="8" xfId="0" quotePrefix="1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6" fontId="0" fillId="3" borderId="8" xfId="0" applyNumberFormat="1" applyFill="1" applyBorder="1" applyAlignment="1">
      <alignment horizontal="center"/>
    </xf>
    <xf numFmtId="0" fontId="1" fillId="2" borderId="5" xfId="0" quotePrefix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4" fillId="0" borderId="4" xfId="0" applyFont="1" applyBorder="1"/>
    <xf numFmtId="0" fontId="3" fillId="0" borderId="0" xfId="0" applyFont="1" applyAlignment="1">
      <alignment horizontal="center"/>
    </xf>
    <xf numFmtId="0" fontId="5" fillId="0" borderId="4" xfId="0" applyFont="1" applyBorder="1"/>
    <xf numFmtId="165" fontId="3" fillId="0" borderId="0" xfId="0" applyNumberFormat="1" applyFont="1" applyAlignment="1">
      <alignment horizontal="left"/>
    </xf>
    <xf numFmtId="1" fontId="6" fillId="3" borderId="14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167" fontId="0" fillId="3" borderId="8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12" xfId="0" applyFont="1" applyBorder="1"/>
    <xf numFmtId="0" fontId="0" fillId="0" borderId="10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8" fontId="0" fillId="3" borderId="14" xfId="0" applyNumberFormat="1" applyFill="1" applyBorder="1" applyAlignment="1">
      <alignment horizontal="center"/>
    </xf>
    <xf numFmtId="167" fontId="0" fillId="3" borderId="9" xfId="0" applyNumberForma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9491-E52E-4749-883F-81D8BC43CDDD}">
  <dimension ref="B2:W27"/>
  <sheetViews>
    <sheetView tabSelected="1" topLeftCell="A2" workbookViewId="0">
      <selection activeCell="N18" sqref="N18"/>
    </sheetView>
  </sheetViews>
  <sheetFormatPr defaultRowHeight="14.4" x14ac:dyDescent="0.3"/>
  <cols>
    <col min="1" max="1" width="5.77734375" customWidth="1"/>
    <col min="2" max="2" width="20.21875" customWidth="1"/>
    <col min="3" max="3" width="4.77734375" style="13" customWidth="1"/>
    <col min="4" max="4" width="6.77734375" style="13" customWidth="1"/>
    <col min="5" max="5" width="5.77734375" style="13" customWidth="1"/>
    <col min="6" max="6" width="17.44140625" style="13" customWidth="1"/>
    <col min="7" max="9" width="10.77734375" customWidth="1"/>
    <col min="10" max="10" width="24.109375" customWidth="1"/>
    <col min="12" max="12" width="9.5546875" bestFit="1" customWidth="1"/>
    <col min="14" max="14" width="10.21875" bestFit="1" customWidth="1"/>
    <col min="16" max="16" width="10.21875" bestFit="1" customWidth="1"/>
    <col min="28" max="28" width="9.5546875" bestFit="1" customWidth="1"/>
  </cols>
  <sheetData>
    <row r="2" spans="2:18" ht="15" thickBot="1" x14ac:dyDescent="0.35">
      <c r="B2" s="1" t="s">
        <v>33</v>
      </c>
      <c r="C2" s="2" t="s">
        <v>24</v>
      </c>
      <c r="D2" s="2" t="s">
        <v>1</v>
      </c>
      <c r="E2" s="2" t="s">
        <v>2</v>
      </c>
      <c r="F2" s="3" t="s">
        <v>3</v>
      </c>
      <c r="G2" s="4"/>
      <c r="H2" s="51" t="s">
        <v>28</v>
      </c>
    </row>
    <row r="3" spans="2:18" ht="15" thickBot="1" x14ac:dyDescent="0.35">
      <c r="B3" s="5" t="s">
        <v>4</v>
      </c>
      <c r="C3" s="6">
        <v>4</v>
      </c>
      <c r="D3" s="6">
        <v>8</v>
      </c>
      <c r="E3" s="6">
        <v>0</v>
      </c>
      <c r="F3" s="47">
        <f>C3+(D3+(E3/60))/60</f>
        <v>4.1333333333333337</v>
      </c>
      <c r="H3" s="6">
        <v>4</v>
      </c>
    </row>
    <row r="4" spans="2:18" ht="15" thickBot="1" x14ac:dyDescent="0.35">
      <c r="B4" s="5" t="s">
        <v>29</v>
      </c>
      <c r="C4" s="10">
        <f>C3+H3</f>
        <v>8</v>
      </c>
      <c r="D4" s="10">
        <f>D3</f>
        <v>8</v>
      </c>
      <c r="E4" s="10">
        <f>E3</f>
        <v>0</v>
      </c>
      <c r="F4" s="47">
        <f>C4+(D4+(E4/60))/60</f>
        <v>8.1333333333333329</v>
      </c>
      <c r="G4" s="11" t="s">
        <v>5</v>
      </c>
      <c r="H4" s="12" t="s">
        <v>6</v>
      </c>
    </row>
    <row r="5" spans="2:18" ht="15" thickBot="1" x14ac:dyDescent="0.35">
      <c r="B5" s="5" t="s">
        <v>7</v>
      </c>
      <c r="C5" s="6">
        <v>48</v>
      </c>
      <c r="D5" s="6">
        <v>17</v>
      </c>
      <c r="F5" s="22">
        <f>C5+(D5/60)</f>
        <v>48.283333333333331</v>
      </c>
      <c r="G5" s="14">
        <f>SIN(RADIANS(F5))</f>
        <v>0.7464446430331555</v>
      </c>
      <c r="H5" s="14">
        <f>COS(RADIANS(F5))</f>
        <v>0.66544751475011543</v>
      </c>
    </row>
    <row r="6" spans="2:18" ht="15" thickBot="1" x14ac:dyDescent="0.35">
      <c r="B6" s="5" t="s">
        <v>8</v>
      </c>
      <c r="C6" s="6">
        <v>62</v>
      </c>
      <c r="D6" s="36">
        <v>28</v>
      </c>
      <c r="F6" s="22">
        <f>C6+(D6/60)</f>
        <v>62.466666666666669</v>
      </c>
      <c r="G6" s="32"/>
      <c r="H6" s="33"/>
    </row>
    <row r="7" spans="2:18" x14ac:dyDescent="0.3">
      <c r="B7" s="15" t="s">
        <v>9</v>
      </c>
      <c r="E7" s="16"/>
      <c r="F7" s="17"/>
      <c r="G7" s="11"/>
      <c r="H7" s="12"/>
      <c r="J7" t="s">
        <v>10</v>
      </c>
      <c r="L7" t="s">
        <v>10</v>
      </c>
      <c r="N7" t="s">
        <v>10</v>
      </c>
      <c r="P7" t="s">
        <v>10</v>
      </c>
      <c r="R7" t="s">
        <v>10</v>
      </c>
    </row>
    <row r="8" spans="2:18" x14ac:dyDescent="0.3">
      <c r="B8" s="8" t="s">
        <v>11</v>
      </c>
      <c r="E8" s="16"/>
      <c r="F8" s="19" t="s">
        <v>32</v>
      </c>
      <c r="G8" s="11"/>
      <c r="H8" s="12"/>
    </row>
    <row r="9" spans="2:18" x14ac:dyDescent="0.3">
      <c r="B9" s="8" t="s">
        <v>30</v>
      </c>
      <c r="E9" s="16"/>
      <c r="F9" s="20">
        <v>8</v>
      </c>
      <c r="G9" s="11"/>
      <c r="H9" s="12"/>
    </row>
    <row r="10" spans="2:18" ht="15" thickBot="1" x14ac:dyDescent="0.35">
      <c r="B10" s="15"/>
      <c r="C10" s="16" t="s">
        <v>0</v>
      </c>
      <c r="D10" s="16" t="s">
        <v>1</v>
      </c>
      <c r="E10" s="16" t="s">
        <v>12</v>
      </c>
      <c r="F10" s="17"/>
      <c r="G10" s="11"/>
      <c r="H10" s="12"/>
    </row>
    <row r="11" spans="2:18" ht="15" thickBot="1" x14ac:dyDescent="0.35">
      <c r="B11" s="8" t="s">
        <v>26</v>
      </c>
      <c r="C11" s="6">
        <v>299</v>
      </c>
      <c r="D11" s="9">
        <v>49.5</v>
      </c>
      <c r="E11" s="21"/>
      <c r="F11" s="22">
        <f>C11+(D11/60)</f>
        <v>299.82499999999999</v>
      </c>
      <c r="G11" s="11"/>
      <c r="H11" s="12"/>
    </row>
    <row r="12" spans="2:18" ht="15" thickBot="1" x14ac:dyDescent="0.35">
      <c r="B12" s="8" t="s">
        <v>13</v>
      </c>
      <c r="C12" s="6">
        <v>23</v>
      </c>
      <c r="D12" s="9">
        <v>21</v>
      </c>
      <c r="E12" s="50">
        <v>0.1</v>
      </c>
      <c r="F12" s="22">
        <f>C12+(D12/60)</f>
        <v>23.35</v>
      </c>
      <c r="G12" s="11"/>
      <c r="H12" s="12"/>
    </row>
    <row r="13" spans="2:18" ht="15" thickBot="1" x14ac:dyDescent="0.35">
      <c r="B13" s="8" t="s">
        <v>27</v>
      </c>
      <c r="C13" s="23">
        <v>15.7</v>
      </c>
      <c r="F13" s="24"/>
      <c r="G13" s="11"/>
      <c r="H13" s="12"/>
    </row>
    <row r="14" spans="2:18" x14ac:dyDescent="0.3">
      <c r="B14" s="25" t="s">
        <v>14</v>
      </c>
      <c r="F14" s="17"/>
      <c r="G14" s="11"/>
      <c r="H14" s="12"/>
    </row>
    <row r="15" spans="2:18" x14ac:dyDescent="0.3">
      <c r="B15" s="25"/>
      <c r="G15" s="11"/>
      <c r="H15" s="12"/>
    </row>
    <row r="16" spans="2:18" ht="15" thickBot="1" x14ac:dyDescent="0.35">
      <c r="B16" s="25"/>
      <c r="C16" s="16" t="s">
        <v>0</v>
      </c>
      <c r="D16" s="16" t="s">
        <v>1</v>
      </c>
      <c r="E16" s="16" t="s">
        <v>2</v>
      </c>
      <c r="F16" s="26" t="s">
        <v>3</v>
      </c>
      <c r="G16" s="11"/>
      <c r="H16" s="12"/>
    </row>
    <row r="17" spans="2:23" ht="15" thickBot="1" x14ac:dyDescent="0.35">
      <c r="B17" s="27" t="s">
        <v>15</v>
      </c>
      <c r="C17" s="6">
        <v>15</v>
      </c>
      <c r="D17" s="6">
        <v>0</v>
      </c>
      <c r="E17" s="6">
        <v>0</v>
      </c>
      <c r="F17" s="7">
        <f>C17+(D17+(E17/60))/60</f>
        <v>15</v>
      </c>
      <c r="G17" s="28" t="s">
        <v>25</v>
      </c>
      <c r="H17" s="12"/>
    </row>
    <row r="18" spans="2:23" x14ac:dyDescent="0.3">
      <c r="B18" s="25"/>
      <c r="G18" s="11"/>
      <c r="H18" s="12"/>
    </row>
    <row r="19" spans="2:23" x14ac:dyDescent="0.3">
      <c r="B19" s="8" t="s">
        <v>16</v>
      </c>
      <c r="C19" s="29">
        <f>TRUNC(F19)</f>
        <v>0</v>
      </c>
      <c r="D19" s="30">
        <f>60*(F19-C19)</f>
        <v>7.9999999999999716</v>
      </c>
      <c r="F19" s="31">
        <f>F4-F9</f>
        <v>0.13333333333333286</v>
      </c>
      <c r="G19" s="32"/>
      <c r="H19" s="33"/>
    </row>
    <row r="20" spans="2:23" x14ac:dyDescent="0.3">
      <c r="B20" s="8" t="s">
        <v>17</v>
      </c>
      <c r="C20" s="29">
        <f>TRUNC(F20)</f>
        <v>23</v>
      </c>
      <c r="D20" s="34">
        <f>60*(F20-C20)</f>
        <v>21.013333333333506</v>
      </c>
      <c r="F20" s="31">
        <f>F12+(E12*F19)/60</f>
        <v>23.350222222222225</v>
      </c>
      <c r="G20" s="14">
        <f>SIN(RADIANS(F20))</f>
        <v>0.39635040837640845</v>
      </c>
      <c r="H20" s="14">
        <f>COS(RADIANS(F20))</f>
        <v>0.91809931585850457</v>
      </c>
    </row>
    <row r="21" spans="2:23" ht="15" thickBot="1" x14ac:dyDescent="0.35">
      <c r="B21" s="8" t="s">
        <v>18</v>
      </c>
      <c r="C21" s="35">
        <f>TRUNC(F21)</f>
        <v>301</v>
      </c>
      <c r="D21" s="18">
        <f>60*(F21-C21)</f>
        <v>49.499999999999318</v>
      </c>
      <c r="F21" s="48">
        <f>F11+((F17+(E11/60))*F19)</f>
        <v>301.82499999999999</v>
      </c>
      <c r="G21" s="32"/>
      <c r="H21" s="33"/>
    </row>
    <row r="22" spans="2:23" ht="15" thickBot="1" x14ac:dyDescent="0.35">
      <c r="B22" s="25" t="s">
        <v>19</v>
      </c>
      <c r="F22" s="36"/>
      <c r="G22" s="32"/>
      <c r="H22" s="33"/>
    </row>
    <row r="23" spans="2:23" ht="15" thickBot="1" x14ac:dyDescent="0.35">
      <c r="B23" s="5" t="s">
        <v>20</v>
      </c>
      <c r="C23" s="37">
        <f>TRUNC(F23)</f>
        <v>239</v>
      </c>
      <c r="D23" s="38">
        <f>60*(F23-C23)</f>
        <v>21.499999999999204</v>
      </c>
      <c r="F23" s="49">
        <f>F22+F21-F6</f>
        <v>239.35833333333332</v>
      </c>
      <c r="H23" s="14">
        <f>COS(RADIANS(F23))</f>
        <v>-0.5096672303579044</v>
      </c>
    </row>
    <row r="24" spans="2:23" ht="15" thickBot="1" x14ac:dyDescent="0.35">
      <c r="B24" s="8" t="s">
        <v>21</v>
      </c>
      <c r="C24" s="37">
        <f>TRUNC(F24)</f>
        <v>0</v>
      </c>
      <c r="D24" s="38">
        <f>60*(F24-C24)</f>
        <v>-53.376530201990498</v>
      </c>
      <c r="F24" s="39">
        <f>DEGREES(ASIN(G24))</f>
        <v>-0.88960883669984159</v>
      </c>
      <c r="G24" s="14">
        <f>(G5*G20)+(H5*H20*H23)</f>
        <v>-1.5525979415731028E-2</v>
      </c>
      <c r="H24" s="14">
        <f>COS(RADIANS(F24))</f>
        <v>0.99987946471721389</v>
      </c>
    </row>
    <row r="25" spans="2:23" x14ac:dyDescent="0.3">
      <c r="B25" s="5" t="s">
        <v>22</v>
      </c>
      <c r="C25" s="35">
        <f>TRUNC(F25)</f>
        <v>52</v>
      </c>
      <c r="D25" s="40">
        <f>60*(F25-C25)</f>
        <v>11.140857306184415</v>
      </c>
      <c r="F25" s="39">
        <f>DEGREES(ACOS(H25))</f>
        <v>52.185680955103074</v>
      </c>
      <c r="H25" s="14">
        <f>(G20-(G5*G24))/(H5*H24)</f>
        <v>0.61310450568907637</v>
      </c>
    </row>
    <row r="26" spans="2:23" ht="15" thickBot="1" x14ac:dyDescent="0.35">
      <c r="B26" s="41" t="s">
        <v>31</v>
      </c>
      <c r="C26"/>
      <c r="D26" s="11"/>
      <c r="H26" s="12"/>
      <c r="T26" s="13"/>
      <c r="U26" s="13"/>
      <c r="V26" s="13"/>
      <c r="W26" s="13"/>
    </row>
    <row r="27" spans="2:23" ht="15" thickBot="1" x14ac:dyDescent="0.35">
      <c r="B27" s="42" t="s">
        <v>23</v>
      </c>
      <c r="C27" s="37">
        <f>TRUNC(F27)</f>
        <v>52</v>
      </c>
      <c r="D27" s="38">
        <f>60*(F27-C27)</f>
        <v>11.140857306184415</v>
      </c>
      <c r="E27" s="43"/>
      <c r="F27" s="44">
        <f>F25</f>
        <v>52.185680955103074</v>
      </c>
      <c r="G27" s="45"/>
      <c r="H27" s="46"/>
      <c r="T27" s="13"/>
      <c r="U27" s="13"/>
      <c r="V27" s="13"/>
      <c r="W2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Stewart</dc:creator>
  <cp:lastModifiedBy>Al Stewart</cp:lastModifiedBy>
  <cp:lastPrinted>2021-12-29T04:33:08Z</cp:lastPrinted>
  <dcterms:created xsi:type="dcterms:W3CDTF">2021-02-01T18:54:54Z</dcterms:created>
  <dcterms:modified xsi:type="dcterms:W3CDTF">2022-06-27T20:43:58Z</dcterms:modified>
</cp:coreProperties>
</file>