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42" i="1" l="1"/>
  <c r="B43" i="1"/>
  <c r="A43" i="1"/>
  <c r="A42" i="1"/>
  <c r="E40" i="1" a="1"/>
  <c r="E41" i="1" s="1"/>
  <c r="A41" i="1"/>
  <c r="B41" i="1" s="1"/>
  <c r="A40" i="1"/>
  <c r="B40" i="1" s="1"/>
  <c r="A44" i="1" l="1"/>
  <c r="E74" i="1"/>
  <c r="E70" i="1"/>
  <c r="E66" i="1"/>
  <c r="E62" i="1"/>
  <c r="E58" i="1"/>
  <c r="E54" i="1"/>
  <c r="E50" i="1"/>
  <c r="E46" i="1"/>
  <c r="E42" i="1"/>
  <c r="E72" i="1"/>
  <c r="E68" i="1"/>
  <c r="E64" i="1"/>
  <c r="E60" i="1"/>
  <c r="E56" i="1"/>
  <c r="E52" i="1"/>
  <c r="E48" i="1"/>
  <c r="E44" i="1"/>
  <c r="E40" i="1"/>
  <c r="E75" i="1"/>
  <c r="E71" i="1"/>
  <c r="E67" i="1"/>
  <c r="E63" i="1"/>
  <c r="E59" i="1"/>
  <c r="E55" i="1"/>
  <c r="E51" i="1"/>
  <c r="E47" i="1"/>
  <c r="E43" i="1"/>
  <c r="E73" i="1"/>
  <c r="E69" i="1"/>
  <c r="E65" i="1"/>
  <c r="E61" i="1"/>
  <c r="E57" i="1"/>
  <c r="E53" i="1"/>
  <c r="E49" i="1"/>
  <c r="E45" i="1"/>
  <c r="B44" i="1" l="1"/>
  <c r="C40" i="1" s="1"/>
  <c r="C8" i="1" s="1"/>
  <c r="C41" i="1" l="1"/>
  <c r="C42" i="1" s="1"/>
  <c r="C43" i="1" l="1"/>
  <c r="F8" i="1"/>
  <c r="F40" i="1" l="1" a="1"/>
  <c r="F47" i="1" s="1"/>
  <c r="F53" i="1" l="1"/>
  <c r="F43" i="1"/>
  <c r="H40" i="1" s="1" a="1"/>
  <c r="H43" i="1" s="1"/>
  <c r="F73" i="1"/>
  <c r="F70" i="1"/>
  <c r="F72" i="1"/>
  <c r="F50" i="1"/>
  <c r="F69" i="1"/>
  <c r="F51" i="1"/>
  <c r="F60" i="1"/>
  <c r="F75" i="1"/>
  <c r="F68" i="1"/>
  <c r="F58" i="1"/>
  <c r="F42" i="1"/>
  <c r="F49" i="1"/>
  <c r="F65" i="1"/>
  <c r="F57" i="1"/>
  <c r="F59" i="1"/>
  <c r="F40" i="1"/>
  <c r="F41" i="1"/>
  <c r="F74" i="1"/>
  <c r="F66" i="1"/>
  <c r="F44" i="1"/>
  <c r="F45" i="1"/>
  <c r="F54" i="1"/>
  <c r="F56" i="1"/>
  <c r="F61" i="1"/>
  <c r="F55" i="1"/>
  <c r="F71" i="1"/>
  <c r="F63" i="1"/>
  <c r="F48" i="1"/>
  <c r="F67" i="1"/>
  <c r="F62" i="1"/>
  <c r="F52" i="1"/>
  <c r="F64" i="1"/>
  <c r="F46" i="1"/>
  <c r="H73" i="1" l="1"/>
  <c r="H50" i="1"/>
  <c r="H56" i="1"/>
  <c r="H71" i="1"/>
  <c r="H54" i="1"/>
  <c r="H41" i="1"/>
  <c r="H44" i="1"/>
  <c r="H47" i="1"/>
  <c r="H63" i="1"/>
  <c r="G46" i="1"/>
  <c r="G45" i="1"/>
  <c r="G65" i="1"/>
  <c r="H42" i="1"/>
  <c r="H57" i="1"/>
  <c r="H61" i="1"/>
  <c r="H70" i="1"/>
  <c r="H51" i="1"/>
  <c r="H55" i="1"/>
  <c r="H45" i="1"/>
  <c r="H74" i="1"/>
  <c r="H68" i="1"/>
  <c r="G64" i="1"/>
  <c r="G61" i="1"/>
  <c r="G40" i="1" a="1"/>
  <c r="G50" i="1"/>
  <c r="H72" i="1"/>
  <c r="H53" i="1"/>
  <c r="H65" i="1"/>
  <c r="H62" i="1"/>
  <c r="H69" i="1"/>
  <c r="H59" i="1"/>
  <c r="H40" i="1"/>
  <c r="H58" i="1"/>
  <c r="H49" i="1"/>
  <c r="G52" i="1"/>
  <c r="G59" i="1"/>
  <c r="G42" i="1"/>
  <c r="G72" i="1"/>
  <c r="H67" i="1"/>
  <c r="H64" i="1"/>
  <c r="H75" i="1"/>
  <c r="H48" i="1"/>
  <c r="H46" i="1"/>
  <c r="H52" i="1"/>
  <c r="H66" i="1"/>
  <c r="H60" i="1"/>
  <c r="G54" i="1"/>
  <c r="G57" i="1"/>
  <c r="G70" i="1"/>
  <c r="I40" i="1" l="1" a="1"/>
  <c r="I43" i="1" s="1"/>
  <c r="G47" i="1"/>
  <c r="G51" i="1"/>
  <c r="G75" i="1"/>
  <c r="G73" i="1"/>
  <c r="G53" i="1"/>
  <c r="G60" i="1"/>
  <c r="G48" i="1"/>
  <c r="G68" i="1"/>
  <c r="G74" i="1"/>
  <c r="G63" i="1"/>
  <c r="G41" i="1"/>
  <c r="G71" i="1"/>
  <c r="G66" i="1"/>
  <c r="G43" i="1"/>
  <c r="G58" i="1"/>
  <c r="G44" i="1"/>
  <c r="G55" i="1"/>
  <c r="G62" i="1"/>
  <c r="G56" i="1"/>
  <c r="G49" i="1"/>
  <c r="G40" i="1"/>
  <c r="G69" i="1"/>
  <c r="G67" i="1"/>
  <c r="I75" i="1" l="1"/>
  <c r="I60" i="1"/>
  <c r="I49" i="1"/>
  <c r="I73" i="1"/>
  <c r="I62" i="1"/>
  <c r="I55" i="1"/>
  <c r="I40" i="1"/>
  <c r="I64" i="1"/>
  <c r="I65" i="1"/>
  <c r="I54" i="1"/>
  <c r="I47" i="1"/>
  <c r="I71" i="1"/>
  <c r="I56" i="1"/>
  <c r="I45" i="1"/>
  <c r="I69" i="1"/>
  <c r="I58" i="1"/>
  <c r="I51" i="1"/>
  <c r="I53" i="1"/>
  <c r="I42" i="1"/>
  <c r="I66" i="1"/>
  <c r="I59" i="1"/>
  <c r="I44" i="1"/>
  <c r="I68" i="1"/>
  <c r="I57" i="1"/>
  <c r="I46" i="1"/>
  <c r="I70" i="1"/>
  <c r="I63" i="1"/>
  <c r="I48" i="1"/>
  <c r="I72" i="1"/>
  <c r="I61" i="1"/>
  <c r="I50" i="1"/>
  <c r="I74" i="1"/>
  <c r="I67" i="1"/>
  <c r="I52" i="1"/>
  <c r="I41" i="1"/>
  <c r="J40" i="1" a="1"/>
  <c r="J54" i="1" l="1"/>
  <c r="J65" i="1"/>
  <c r="J53" i="1"/>
  <c r="J74" i="1"/>
  <c r="J60" i="1"/>
  <c r="J40" i="1"/>
  <c r="J59" i="1"/>
  <c r="J73" i="1"/>
  <c r="J41" i="1"/>
  <c r="J56" i="1"/>
  <c r="J42" i="1"/>
  <c r="J67" i="1"/>
  <c r="J72" i="1"/>
  <c r="J64" i="1"/>
  <c r="J44" i="1"/>
  <c r="J62" i="1"/>
  <c r="J63" i="1"/>
  <c r="J45" i="1"/>
  <c r="J51" i="1"/>
  <c r="J70" i="1"/>
  <c r="J50" i="1"/>
  <c r="J75" i="1"/>
  <c r="J57" i="1"/>
  <c r="J66" i="1"/>
  <c r="J49" i="1"/>
  <c r="J52" i="1"/>
  <c r="J71" i="1"/>
  <c r="J58" i="1"/>
  <c r="J46" i="1"/>
  <c r="J61" i="1"/>
  <c r="J43" i="1"/>
  <c r="J68" i="1"/>
  <c r="J55" i="1"/>
  <c r="J48" i="1"/>
  <c r="J69" i="1"/>
  <c r="J47" i="1"/>
  <c r="K40" i="1" l="1" a="1"/>
  <c r="K40" i="1" s="1"/>
  <c r="N40" i="1" a="1"/>
  <c r="N41" i="1" s="1"/>
  <c r="K41" i="1" l="1"/>
  <c r="K45" i="1"/>
  <c r="K60" i="1"/>
  <c r="K73" i="1"/>
  <c r="K59" i="1"/>
  <c r="K44" i="1"/>
  <c r="K43" i="1"/>
  <c r="K64" i="1"/>
  <c r="K53" i="1"/>
  <c r="K56" i="1"/>
  <c r="K70" i="1"/>
  <c r="K42" i="1"/>
  <c r="K50" i="1"/>
  <c r="K58" i="1"/>
  <c r="K57" i="1"/>
  <c r="K63" i="1"/>
  <c r="K54" i="1"/>
  <c r="K47" i="1"/>
  <c r="K74" i="1"/>
  <c r="K52" i="1"/>
  <c r="K46" i="1"/>
  <c r="K49" i="1"/>
  <c r="K48" i="1"/>
  <c r="K62" i="1"/>
  <c r="K61" i="1"/>
  <c r="K67" i="1"/>
  <c r="K71" i="1"/>
  <c r="K51" i="1"/>
  <c r="K65" i="1"/>
  <c r="K72" i="1"/>
  <c r="K55" i="1"/>
  <c r="K69" i="1"/>
  <c r="K66" i="1"/>
  <c r="K75" i="1"/>
  <c r="K68" i="1"/>
  <c r="N45" i="1"/>
  <c r="N58" i="1"/>
  <c r="N66" i="1"/>
  <c r="N68" i="1"/>
  <c r="N75" i="1"/>
  <c r="N46" i="1"/>
  <c r="N72" i="1"/>
  <c r="N73" i="1"/>
  <c r="N64" i="1"/>
  <c r="N74" i="1"/>
  <c r="N52" i="1"/>
  <c r="N60" i="1"/>
  <c r="N53" i="1"/>
  <c r="N71" i="1"/>
  <c r="N62" i="1"/>
  <c r="N51" i="1"/>
  <c r="N54" i="1"/>
  <c r="N43" i="1"/>
  <c r="N63" i="1"/>
  <c r="N47" i="1"/>
  <c r="N55" i="1"/>
  <c r="N50" i="1"/>
  <c r="N49" i="1"/>
  <c r="N40" i="1"/>
  <c r="N67" i="1"/>
  <c r="N70" i="1"/>
  <c r="N59" i="1"/>
  <c r="N61" i="1"/>
  <c r="N69" i="1"/>
  <c r="N42" i="1"/>
  <c r="N44" i="1"/>
  <c r="N65" i="1"/>
  <c r="N56" i="1"/>
  <c r="N57" i="1"/>
  <c r="N48" i="1"/>
  <c r="O40" i="1" l="1" a="1"/>
  <c r="O40" i="1" s="1"/>
  <c r="O48" i="1" l="1"/>
  <c r="O71" i="1"/>
  <c r="O47" i="1"/>
  <c r="O55" i="1"/>
  <c r="O63" i="1"/>
  <c r="O65" i="1"/>
  <c r="O59" i="1"/>
  <c r="O41" i="1"/>
  <c r="P40" i="1" s="1" a="1"/>
  <c r="O70" i="1"/>
  <c r="O45" i="1"/>
  <c r="O56" i="1"/>
  <c r="O64" i="1"/>
  <c r="O72" i="1"/>
  <c r="O52" i="1"/>
  <c r="O46" i="1"/>
  <c r="O75" i="1"/>
  <c r="O57" i="1"/>
  <c r="O51" i="1"/>
  <c r="O42" i="1"/>
  <c r="O53" i="1"/>
  <c r="O61" i="1"/>
  <c r="O69" i="1"/>
  <c r="O68" i="1"/>
  <c r="O62" i="1"/>
  <c r="O44" i="1"/>
  <c r="O73" i="1"/>
  <c r="O67" i="1"/>
  <c r="O74" i="1"/>
  <c r="O50" i="1"/>
  <c r="O58" i="1"/>
  <c r="O66" i="1"/>
  <c r="O49" i="1"/>
  <c r="O43" i="1"/>
  <c r="O60" i="1"/>
  <c r="O54" i="1"/>
  <c r="P66" i="1" l="1"/>
  <c r="P54" i="1"/>
  <c r="P47" i="1"/>
  <c r="P59" i="1"/>
  <c r="P72" i="1"/>
  <c r="P61" i="1"/>
  <c r="P49" i="1"/>
  <c r="P55" i="1"/>
  <c r="P52" i="1"/>
  <c r="P50" i="1"/>
  <c r="P43" i="1"/>
  <c r="P48" i="1"/>
  <c r="P63" i="1"/>
  <c r="P70" i="1"/>
  <c r="P57" i="1"/>
  <c r="P44" i="1"/>
  <c r="P74" i="1"/>
  <c r="P40" i="1"/>
  <c r="P41" i="1"/>
  <c r="P69" i="1"/>
  <c r="P58" i="1"/>
  <c r="P60" i="1"/>
  <c r="P71" i="1"/>
  <c r="P65" i="1"/>
  <c r="P45" i="1"/>
  <c r="P51" i="1"/>
  <c r="P73" i="1"/>
  <c r="P62" i="1"/>
  <c r="P53" i="1"/>
  <c r="P75" i="1"/>
  <c r="P64" i="1"/>
  <c r="P67" i="1"/>
  <c r="P68" i="1"/>
  <c r="P42" i="1"/>
  <c r="P46" i="1"/>
  <c r="P56" i="1"/>
  <c r="T40" i="1" l="1" a="1"/>
  <c r="T53" i="1" s="1"/>
  <c r="Q40" i="1" a="1"/>
  <c r="Q46" i="1" s="1"/>
  <c r="T47" i="1" l="1"/>
  <c r="T41" i="1"/>
  <c r="T46" i="1"/>
  <c r="T44" i="1"/>
  <c r="T66" i="1"/>
  <c r="T74" i="1"/>
  <c r="Q75" i="1"/>
  <c r="T54" i="1"/>
  <c r="T42" i="1"/>
  <c r="Q68" i="1"/>
  <c r="Q42" i="1"/>
  <c r="Q64" i="1"/>
  <c r="T50" i="1"/>
  <c r="T40" i="1"/>
  <c r="T49" i="1"/>
  <c r="T71" i="1"/>
  <c r="T59" i="1"/>
  <c r="T69" i="1"/>
  <c r="T72" i="1"/>
  <c r="T58" i="1"/>
  <c r="Q67" i="1"/>
  <c r="Q56" i="1"/>
  <c r="T68" i="1"/>
  <c r="Q62" i="1"/>
  <c r="T61" i="1"/>
  <c r="T67" i="1"/>
  <c r="T75" i="1"/>
  <c r="T56" i="1"/>
  <c r="T70" i="1"/>
  <c r="T60" i="1"/>
  <c r="T43" i="1"/>
  <c r="T73" i="1"/>
  <c r="T55" i="1"/>
  <c r="T65" i="1"/>
  <c r="T52" i="1"/>
  <c r="T45" i="1"/>
  <c r="Q41" i="1"/>
  <c r="Q61" i="1"/>
  <c r="Q54" i="1"/>
  <c r="Q51" i="1"/>
  <c r="Q60" i="1"/>
  <c r="Q48" i="1"/>
  <c r="Q52" i="1"/>
  <c r="Q40" i="1"/>
  <c r="Q72" i="1"/>
  <c r="Q66" i="1"/>
  <c r="Q45" i="1"/>
  <c r="Q58" i="1"/>
  <c r="Q43" i="1"/>
  <c r="Q55" i="1"/>
  <c r="Q74" i="1"/>
  <c r="Q59" i="1"/>
  <c r="Q44" i="1"/>
  <c r="Q65" i="1"/>
  <c r="Q70" i="1"/>
  <c r="Q50" i="1"/>
  <c r="Q49" i="1"/>
  <c r="Q69" i="1"/>
  <c r="Q53" i="1"/>
  <c r="Q47" i="1"/>
  <c r="Q73" i="1"/>
  <c r="Q71" i="1"/>
  <c r="Q63" i="1"/>
  <c r="Q57" i="1"/>
  <c r="T51" i="1"/>
  <c r="T57" i="1"/>
  <c r="T64" i="1"/>
  <c r="T48" i="1"/>
  <c r="T62" i="1"/>
  <c r="T63" i="1"/>
  <c r="R40" i="1" l="1" a="1"/>
  <c r="R62" i="1" s="1"/>
  <c r="R45" i="1" l="1"/>
  <c r="R52" i="1"/>
  <c r="R70" i="1"/>
  <c r="R67" i="1"/>
  <c r="R60" i="1"/>
  <c r="R41" i="1"/>
  <c r="R53" i="1"/>
  <c r="R65" i="1"/>
  <c r="R50" i="1"/>
  <c r="R44" i="1"/>
  <c r="R59" i="1"/>
  <c r="R40" i="1"/>
  <c r="R57" i="1"/>
  <c r="R49" i="1"/>
  <c r="R47" i="1"/>
  <c r="R64" i="1"/>
  <c r="R63" i="1"/>
  <c r="R72" i="1"/>
  <c r="R69" i="1"/>
  <c r="R61" i="1"/>
  <c r="R55" i="1"/>
  <c r="R48" i="1"/>
  <c r="R42" i="1"/>
  <c r="R51" i="1"/>
  <c r="R66" i="1"/>
  <c r="R68" i="1"/>
  <c r="R73" i="1"/>
  <c r="R43" i="1"/>
  <c r="R54" i="1"/>
  <c r="R71" i="1"/>
  <c r="R74" i="1"/>
  <c r="R46" i="1"/>
  <c r="R75" i="1"/>
  <c r="R56" i="1"/>
  <c r="R58" i="1"/>
  <c r="U40" i="1" l="1" a="1"/>
  <c r="U40" i="1" l="1"/>
  <c r="U67" i="1"/>
  <c r="U43" i="1"/>
  <c r="U62" i="1"/>
  <c r="U46" i="1"/>
  <c r="U65" i="1"/>
  <c r="U49" i="1"/>
  <c r="U63" i="1"/>
  <c r="U68" i="1"/>
  <c r="U52" i="1"/>
  <c r="U59" i="1"/>
  <c r="U74" i="1"/>
  <c r="U58" i="1"/>
  <c r="U42" i="1"/>
  <c r="U61" i="1"/>
  <c r="U45" i="1"/>
  <c r="U51" i="1"/>
  <c r="U64" i="1"/>
  <c r="U48" i="1"/>
  <c r="U55" i="1"/>
  <c r="U70" i="1"/>
  <c r="U54" i="1"/>
  <c r="U71" i="1"/>
  <c r="U57" i="1"/>
  <c r="U41" i="1"/>
  <c r="U73" i="1"/>
  <c r="U60" i="1"/>
  <c r="U44" i="1"/>
  <c r="U47" i="1"/>
  <c r="U66" i="1"/>
  <c r="U50" i="1"/>
  <c r="U69" i="1"/>
  <c r="U53" i="1"/>
  <c r="U75" i="1"/>
  <c r="U72" i="1"/>
  <c r="U56" i="1"/>
  <c r="L40" i="1" l="1" a="1"/>
  <c r="L41" i="1" l="1"/>
  <c r="L40" i="1"/>
  <c r="L44" i="1"/>
  <c r="L64" i="1"/>
  <c r="L50" i="1"/>
  <c r="L60" i="1"/>
  <c r="L48" i="1"/>
  <c r="L67" i="1"/>
  <c r="L59" i="1"/>
  <c r="L68" i="1"/>
  <c r="L63" i="1"/>
  <c r="L75" i="1"/>
  <c r="L58" i="1"/>
  <c r="L62" i="1"/>
  <c r="L52" i="1"/>
  <c r="L74" i="1"/>
  <c r="L57" i="1"/>
  <c r="L45" i="1"/>
  <c r="L71" i="1"/>
  <c r="L43" i="1"/>
  <c r="L51" i="1"/>
  <c r="L55" i="1"/>
  <c r="L61" i="1"/>
  <c r="L69" i="1"/>
  <c r="L66" i="1"/>
  <c r="L53" i="1"/>
  <c r="L70" i="1"/>
  <c r="L65" i="1"/>
  <c r="L42" i="1"/>
  <c r="L54" i="1"/>
  <c r="L49" i="1"/>
  <c r="L56" i="1"/>
  <c r="L72" i="1"/>
  <c r="L46" i="1"/>
  <c r="L47" i="1"/>
  <c r="L73" i="1"/>
  <c r="S40" i="1" l="1" a="1"/>
  <c r="V40" i="1" a="1"/>
  <c r="M40" i="1" a="1"/>
  <c r="L3" i="1" a="1"/>
  <c r="L6" i="1" l="1"/>
  <c r="L23" i="1"/>
  <c r="L36" i="1"/>
  <c r="L21" i="1"/>
  <c r="L24" i="1"/>
  <c r="L31" i="1"/>
  <c r="L38" i="1"/>
  <c r="L10" i="1"/>
  <c r="L14" i="1"/>
  <c r="L37" i="1"/>
  <c r="L4" i="1"/>
  <c r="L3" i="1"/>
  <c r="L12" i="1"/>
  <c r="L17" i="1"/>
  <c r="L8" i="1"/>
  <c r="L27" i="1"/>
  <c r="L35" i="1"/>
  <c r="L15" i="1"/>
  <c r="L19" i="1"/>
  <c r="L9" i="1"/>
  <c r="L29" i="1"/>
  <c r="L30" i="1"/>
  <c r="L25" i="1"/>
  <c r="L32" i="1"/>
  <c r="L7" i="1"/>
  <c r="L34" i="1"/>
  <c r="L18" i="1"/>
  <c r="L26" i="1"/>
  <c r="L20" i="1"/>
  <c r="L22" i="1"/>
  <c r="L16" i="1"/>
  <c r="L28" i="1"/>
  <c r="L33" i="1"/>
  <c r="L11" i="1"/>
  <c r="L13" i="1"/>
  <c r="L5" i="1"/>
  <c r="M74" i="1"/>
  <c r="M66" i="1"/>
  <c r="M51" i="1"/>
  <c r="M48" i="1"/>
  <c r="M45" i="1"/>
  <c r="M46" i="1"/>
  <c r="M75" i="1"/>
  <c r="M54" i="1"/>
  <c r="M52" i="1"/>
  <c r="M73" i="1"/>
  <c r="M53" i="1"/>
  <c r="M59" i="1"/>
  <c r="M49" i="1"/>
  <c r="M50" i="1"/>
  <c r="M62" i="1"/>
  <c r="M41" i="1"/>
  <c r="M57" i="1"/>
  <c r="M63" i="1"/>
  <c r="M55" i="1"/>
  <c r="M71" i="1"/>
  <c r="M44" i="1"/>
  <c r="M72" i="1"/>
  <c r="M69" i="1"/>
  <c r="M68" i="1"/>
  <c r="M64" i="1"/>
  <c r="M56" i="1"/>
  <c r="M65" i="1"/>
  <c r="M47" i="1"/>
  <c r="M43" i="1"/>
  <c r="M70" i="1"/>
  <c r="M60" i="1"/>
  <c r="M61" i="1"/>
  <c r="M58" i="1"/>
  <c r="M42" i="1"/>
  <c r="M40" i="1"/>
  <c r="M67" i="1"/>
  <c r="V71" i="1"/>
  <c r="V41" i="1"/>
  <c r="V53" i="1"/>
  <c r="V63" i="1"/>
  <c r="V58" i="1"/>
  <c r="V48" i="1"/>
  <c r="V49" i="1"/>
  <c r="V70" i="1"/>
  <c r="V52" i="1"/>
  <c r="V45" i="1"/>
  <c r="V66" i="1"/>
  <c r="V59" i="1"/>
  <c r="V64" i="1"/>
  <c r="V44" i="1"/>
  <c r="V51" i="1"/>
  <c r="V73" i="1"/>
  <c r="V74" i="1"/>
  <c r="V65" i="1"/>
  <c r="V56" i="1"/>
  <c r="V50" i="1"/>
  <c r="V68" i="1"/>
  <c r="V42" i="1"/>
  <c r="V61" i="1"/>
  <c r="V43" i="1"/>
  <c r="V62" i="1"/>
  <c r="V72" i="1"/>
  <c r="V54" i="1"/>
  <c r="V55" i="1"/>
  <c r="V57" i="1"/>
  <c r="V40" i="1"/>
  <c r="V46" i="1"/>
  <c r="V69" i="1"/>
  <c r="V60" i="1"/>
  <c r="V75" i="1"/>
  <c r="V67" i="1"/>
  <c r="V47" i="1"/>
  <c r="S65" i="1"/>
  <c r="S72" i="1"/>
  <c r="S47" i="1"/>
  <c r="S69" i="1"/>
  <c r="S61" i="1"/>
  <c r="S58" i="1"/>
  <c r="S64" i="1"/>
  <c r="S66" i="1"/>
  <c r="S51" i="1"/>
  <c r="S70" i="1"/>
  <c r="S71" i="1"/>
  <c r="S45" i="1"/>
  <c r="S49" i="1"/>
  <c r="S59" i="1"/>
  <c r="S50" i="1"/>
  <c r="S55" i="1"/>
  <c r="S46" i="1"/>
  <c r="S40" i="1"/>
  <c r="S75" i="1"/>
  <c r="S57" i="1"/>
  <c r="S60" i="1"/>
  <c r="S41" i="1"/>
  <c r="S44" i="1"/>
  <c r="S42" i="1"/>
  <c r="S63" i="1"/>
  <c r="S56" i="1"/>
  <c r="S43" i="1"/>
  <c r="S74" i="1"/>
  <c r="S54" i="1"/>
  <c r="S52" i="1"/>
  <c r="S62" i="1"/>
  <c r="S53" i="1"/>
  <c r="S67" i="1"/>
  <c r="S48" i="1"/>
  <c r="S68" i="1"/>
  <c r="S73" i="1"/>
  <c r="K3" i="1" l="1" a="1"/>
  <c r="Q3" i="1" a="1"/>
  <c r="N3" i="1" a="1"/>
  <c r="N12" i="1" l="1"/>
  <c r="N22" i="1"/>
  <c r="N4" i="1"/>
  <c r="N24" i="1"/>
  <c r="N14" i="1"/>
  <c r="N29" i="1"/>
  <c r="N21" i="1"/>
  <c r="N20" i="1"/>
  <c r="N25" i="1"/>
  <c r="N10" i="1"/>
  <c r="N15" i="1"/>
  <c r="N37" i="1"/>
  <c r="N5" i="1"/>
  <c r="N27" i="1"/>
  <c r="N6" i="1"/>
  <c r="N9" i="1"/>
  <c r="N26" i="1"/>
  <c r="N11" i="1"/>
  <c r="N19" i="1"/>
  <c r="N36" i="1"/>
  <c r="N28" i="1"/>
  <c r="N8" i="1"/>
  <c r="N13" i="1"/>
  <c r="N23" i="1"/>
  <c r="N3" i="1"/>
  <c r="N35" i="1"/>
  <c r="N30" i="1"/>
  <c r="N34" i="1"/>
  <c r="N32" i="1"/>
  <c r="N31" i="1"/>
  <c r="N17" i="1"/>
  <c r="N33" i="1"/>
  <c r="N38" i="1"/>
  <c r="N7" i="1"/>
  <c r="N18" i="1"/>
  <c r="N16" i="1"/>
  <c r="Q4" i="1"/>
  <c r="Q28" i="1"/>
  <c r="Q15" i="1"/>
  <c r="Q13" i="1"/>
  <c r="Q12" i="1"/>
  <c r="Q38" i="1"/>
  <c r="Q29" i="1"/>
  <c r="Q20" i="1"/>
  <c r="Q7" i="1"/>
  <c r="Q26" i="1"/>
  <c r="Q35" i="1"/>
  <c r="Q30" i="1"/>
  <c r="Q21" i="1"/>
  <c r="Q19" i="1"/>
  <c r="Q14" i="1"/>
  <c r="Q5" i="1"/>
  <c r="Q27" i="1"/>
  <c r="Q22" i="1"/>
  <c r="Q37" i="1"/>
  <c r="Q17" i="1"/>
  <c r="Q8" i="1"/>
  <c r="Q10" i="1"/>
  <c r="Q36" i="1"/>
  <c r="Q23" i="1"/>
  <c r="Q18" i="1"/>
  <c r="Q9" i="1"/>
  <c r="Q31" i="1"/>
  <c r="Q11" i="1"/>
  <c r="Q6" i="1"/>
  <c r="Q32" i="1"/>
  <c r="Q34" i="1"/>
  <c r="Q25" i="1"/>
  <c r="Q16" i="1"/>
  <c r="Q3" i="1"/>
  <c r="Q33" i="1"/>
  <c r="Q24" i="1"/>
  <c r="K16" i="1"/>
  <c r="K4" i="1"/>
  <c r="K37" i="1"/>
  <c r="K22" i="1"/>
  <c r="K11" i="1"/>
  <c r="K31" i="1"/>
  <c r="K5" i="1"/>
  <c r="K29" i="1"/>
  <c r="K36" i="1"/>
  <c r="K25" i="1"/>
  <c r="K38" i="1"/>
  <c r="K35" i="1"/>
  <c r="K7" i="1"/>
  <c r="K18" i="1"/>
  <c r="K3" i="1"/>
  <c r="K13" i="1"/>
  <c r="K27" i="1"/>
  <c r="K21" i="1"/>
  <c r="K9" i="1"/>
  <c r="K34" i="1"/>
  <c r="K32" i="1"/>
  <c r="K10" i="1"/>
  <c r="K30" i="1"/>
  <c r="K33" i="1"/>
  <c r="K28" i="1"/>
  <c r="K24" i="1"/>
  <c r="K17" i="1"/>
  <c r="K6" i="1"/>
  <c r="K8" i="1"/>
  <c r="K26" i="1"/>
  <c r="K14" i="1"/>
  <c r="K20" i="1"/>
  <c r="K12" i="1"/>
  <c r="K23" i="1"/>
  <c r="K19" i="1"/>
  <c r="K15" i="1"/>
</calcChain>
</file>

<file path=xl/sharedStrings.xml><?xml version="1.0" encoding="utf-8"?>
<sst xmlns="http://schemas.openxmlformats.org/spreadsheetml/2006/main" count="19" uniqueCount="13">
  <si>
    <t>Depart:</t>
  </si>
  <si>
    <t>°</t>
  </si>
  <si>
    <t>'</t>
  </si>
  <si>
    <t>N</t>
  </si>
  <si>
    <t>W</t>
  </si>
  <si>
    <t>Arrive:</t>
  </si>
  <si>
    <t>Dist.:</t>
  </si>
  <si>
    <t>I.C.A:</t>
  </si>
  <si>
    <t>Course to next W.P.</t>
  </si>
  <si>
    <t>Waypoints</t>
  </si>
  <si>
    <t>E</t>
  </si>
  <si>
    <t>S</t>
  </si>
  <si>
    <t>Approx. Dist. Remaining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</si>
</sst>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11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showGridLines="0" tabSelected="1" workbookViewId="0">
      <selection activeCell="C3" sqref="C3"/>
    </sheetView>
  </sheetViews>
  <sheetFormatPr defaultRowHeight="15" x14ac:dyDescent="0.25"/>
  <cols>
    <col min="1" max="10" width="9.140625" style="1"/>
    <col min="11" max="11" width="10.7109375" style="1" customWidth="1"/>
    <col min="12" max="12" width="10.85546875" style="1" customWidth="1"/>
    <col min="13" max="16384" width="9.140625" style="1"/>
  </cols>
  <sheetData>
    <row r="2" spans="2:17" x14ac:dyDescent="0.25">
      <c r="C2" s="1" t="s">
        <v>1</v>
      </c>
      <c r="D2" s="2" t="s">
        <v>2</v>
      </c>
      <c r="F2" s="1" t="s">
        <v>1</v>
      </c>
      <c r="G2" s="2" t="s">
        <v>2</v>
      </c>
      <c r="J2" s="13" t="s">
        <v>9</v>
      </c>
      <c r="K2" s="13"/>
      <c r="L2" s="13"/>
      <c r="N2" s="1" t="s">
        <v>8</v>
      </c>
      <c r="Q2" s="1" t="s">
        <v>12</v>
      </c>
    </row>
    <row r="3" spans="2:17" x14ac:dyDescent="0.25">
      <c r="B3" s="3" t="s">
        <v>0</v>
      </c>
      <c r="C3" s="7">
        <v>42</v>
      </c>
      <c r="D3" s="8">
        <v>21.9</v>
      </c>
      <c r="E3" s="9" t="s">
        <v>3</v>
      </c>
      <c r="F3" s="7">
        <v>71</v>
      </c>
      <c r="G3" s="8">
        <v>0.3</v>
      </c>
      <c r="H3" s="9" t="s">
        <v>4</v>
      </c>
      <c r="J3" s="3">
        <v>1</v>
      </c>
      <c r="K3" s="5" t="str">
        <f t="array" ref="K3:K38">IFERROR(IF(M40:M75&lt;0,INT(ABS(M40:M75))&amp;"°"&amp;ROUND((ABS(M40:M75)-INT(ABS(M40:M75)))*60,1)&amp;"' S,",INT(M40:M75)&amp;"°"&amp;ROUND((M40:M75-INT(M40:M75))*60,1)&amp;"' N,"),"")</f>
        <v>40°18.4' N,</v>
      </c>
      <c r="L3" s="4" t="str">
        <f t="array" ref="L3:L38">IFERROR(IF(L40:L75&lt;0,INT(ABS(L40:L75))&amp;"°"&amp;ROUND((ABS(L40:L75)-INT(ABS(L40:L75)))*60,1)&amp;"' W",INT(L40:L75)&amp;"°"&amp;ROUND((L40:L75-INT(L40:L75))*60,1)&amp;"' E"),"")</f>
        <v>77°4.6' W</v>
      </c>
      <c r="N3" s="3" t="str">
        <f t="array" ref="N3:N38">IFERROR((ROUND(S40:S75,1))&amp;"°","")</f>
        <v>243.7°</v>
      </c>
      <c r="Q3" s="3">
        <f t="array" ref="Q3:Q38">IFERROR(ROUND(V40:V75,1),"")</f>
        <v>7634.8</v>
      </c>
    </row>
    <row r="4" spans="2:17" x14ac:dyDescent="0.25">
      <c r="C4" s="1" t="s">
        <v>1</v>
      </c>
      <c r="D4" s="2" t="s">
        <v>2</v>
      </c>
      <c r="F4" s="1" t="s">
        <v>1</v>
      </c>
      <c r="G4" s="2" t="s">
        <v>2</v>
      </c>
      <c r="J4" s="14">
        <v>2</v>
      </c>
      <c r="K4" s="15" t="str">
        <v>37°57' N,</v>
      </c>
      <c r="L4" s="16" t="str">
        <v>82°45.8' W</v>
      </c>
      <c r="M4" s="17"/>
      <c r="N4" s="14" t="str">
        <v>240.1°</v>
      </c>
      <c r="O4" s="17"/>
      <c r="P4" s="17"/>
      <c r="Q4" s="14">
        <v>7334.8</v>
      </c>
    </row>
    <row r="5" spans="2:17" x14ac:dyDescent="0.25">
      <c r="B5" s="3" t="s">
        <v>5</v>
      </c>
      <c r="C5" s="7">
        <v>41</v>
      </c>
      <c r="D5" s="8">
        <v>19.600000000000001</v>
      </c>
      <c r="E5" s="9" t="s">
        <v>11</v>
      </c>
      <c r="F5" s="7">
        <v>174</v>
      </c>
      <c r="G5" s="8">
        <v>48.4</v>
      </c>
      <c r="H5" s="9" t="s">
        <v>10</v>
      </c>
      <c r="J5" s="3">
        <v>3</v>
      </c>
      <c r="K5" s="5" t="str">
        <v>35°20.3' N,</v>
      </c>
      <c r="L5" s="4" t="str">
        <v>88°4.7' W</v>
      </c>
      <c r="N5" s="3" t="str">
        <v>236.9°</v>
      </c>
      <c r="Q5" s="3">
        <v>7034.8</v>
      </c>
    </row>
    <row r="6" spans="2:17" x14ac:dyDescent="0.25">
      <c r="J6" s="14">
        <v>4</v>
      </c>
      <c r="K6" s="15" t="str">
        <v>32°30.5' N,</v>
      </c>
      <c r="L6" s="16" t="str">
        <v>93°2.9' W</v>
      </c>
      <c r="M6" s="17"/>
      <c r="N6" s="14" t="str">
        <v>234.2°</v>
      </c>
      <c r="O6" s="17"/>
      <c r="P6" s="17"/>
      <c r="Q6" s="14">
        <v>6734.8</v>
      </c>
    </row>
    <row r="7" spans="2:17" x14ac:dyDescent="0.25">
      <c r="J7" s="3">
        <v>5</v>
      </c>
      <c r="K7" s="5" t="str">
        <v>29°29.8' N,</v>
      </c>
      <c r="L7" s="4" t="str">
        <v>97°42.3' W</v>
      </c>
      <c r="N7" s="3" t="str">
        <v>231.8°</v>
      </c>
      <c r="Q7" s="3">
        <v>6434.8</v>
      </c>
    </row>
    <row r="8" spans="2:17" x14ac:dyDescent="0.25">
      <c r="B8" s="3" t="s">
        <v>6</v>
      </c>
      <c r="C8" s="11" t="str">
        <f>(ROUND((90-DEGREES(C40))*60,1))&amp;" NM"</f>
        <v>7934.8 NM</v>
      </c>
      <c r="D8" s="12"/>
      <c r="E8" s="3" t="s">
        <v>7</v>
      </c>
      <c r="F8" s="11" t="str">
        <f>(ROUND(C42,1))&amp;"°"</f>
        <v>247.7°</v>
      </c>
      <c r="G8" s="12"/>
      <c r="J8" s="14">
        <v>6</v>
      </c>
      <c r="K8" s="15" t="str">
        <v>26°19.8' N,</v>
      </c>
      <c r="L8" s="16" t="str">
        <v>102°5.2' W</v>
      </c>
      <c r="M8" s="17"/>
      <c r="N8" s="14" t="str">
        <v>229.7°</v>
      </c>
      <c r="O8" s="17"/>
      <c r="P8" s="17"/>
      <c r="Q8" s="14">
        <v>6134.8</v>
      </c>
    </row>
    <row r="9" spans="2:17" x14ac:dyDescent="0.25">
      <c r="J9" s="3">
        <v>7</v>
      </c>
      <c r="K9" s="5" t="str">
        <v>23°2.3' N,</v>
      </c>
      <c r="L9" s="4" t="str">
        <v>106°13.8' W</v>
      </c>
      <c r="N9" s="3" t="str">
        <v>228°</v>
      </c>
      <c r="Q9" s="3">
        <v>5834.8</v>
      </c>
    </row>
    <row r="10" spans="2:17" x14ac:dyDescent="0.25">
      <c r="J10" s="14">
        <v>8</v>
      </c>
      <c r="K10" s="15" t="str">
        <v>19°38.7' N,</v>
      </c>
      <c r="L10" s="16" t="str">
        <v>110°10.4' W</v>
      </c>
      <c r="M10" s="17"/>
      <c r="N10" s="14" t="str">
        <v>226.6°</v>
      </c>
      <c r="O10" s="17"/>
      <c r="P10" s="17"/>
      <c r="Q10" s="14">
        <v>5534.8</v>
      </c>
    </row>
    <row r="11" spans="2:17" x14ac:dyDescent="0.25">
      <c r="J11" s="3">
        <v>9</v>
      </c>
      <c r="K11" s="5" t="str">
        <v>16°10.1' N,</v>
      </c>
      <c r="L11" s="4" t="str">
        <v>113°57' W</v>
      </c>
      <c r="N11" s="3" t="str">
        <v>225.4°</v>
      </c>
      <c r="Q11" s="3">
        <v>5234.8</v>
      </c>
    </row>
    <row r="12" spans="2:17" x14ac:dyDescent="0.25">
      <c r="J12" s="14">
        <v>10</v>
      </c>
      <c r="K12" s="15" t="str">
        <v>12°37.7' N,</v>
      </c>
      <c r="L12" s="16" t="str">
        <v>117°35.7' W</v>
      </c>
      <c r="M12" s="17"/>
      <c r="N12" s="14" t="str">
        <v>224.5°</v>
      </c>
      <c r="O12" s="17"/>
      <c r="P12" s="17"/>
      <c r="Q12" s="14">
        <v>4934.8</v>
      </c>
    </row>
    <row r="13" spans="2:17" x14ac:dyDescent="0.25">
      <c r="J13" s="3">
        <v>11</v>
      </c>
      <c r="K13" s="5" t="str">
        <v>9°2.3' N,</v>
      </c>
      <c r="L13" s="4" t="str">
        <v>121°8.4' W</v>
      </c>
      <c r="N13" s="3" t="str">
        <v>223.8°</v>
      </c>
      <c r="Q13" s="3">
        <v>4634.8</v>
      </c>
    </row>
    <row r="14" spans="2:17" x14ac:dyDescent="0.25">
      <c r="J14" s="14">
        <v>12</v>
      </c>
      <c r="K14" s="15" t="str">
        <v>5°25' N,</v>
      </c>
      <c r="L14" s="16" t="str">
        <v>124°36.9' W</v>
      </c>
      <c r="M14" s="17"/>
      <c r="N14" s="14" t="str">
        <v>223.4°</v>
      </c>
      <c r="O14" s="17"/>
      <c r="P14" s="17"/>
      <c r="Q14" s="14">
        <v>4334.8</v>
      </c>
    </row>
    <row r="15" spans="2:17" x14ac:dyDescent="0.25">
      <c r="J15" s="3">
        <v>13</v>
      </c>
      <c r="K15" s="5" t="str">
        <v>1°46.5' N,</v>
      </c>
      <c r="L15" s="4" t="str">
        <v>128°2.9' W</v>
      </c>
      <c r="N15" s="3" t="str">
        <v>223.2°</v>
      </c>
      <c r="Q15" s="3">
        <v>4034.8</v>
      </c>
    </row>
    <row r="16" spans="2:17" x14ac:dyDescent="0.25">
      <c r="J16" s="14">
        <v>14</v>
      </c>
      <c r="K16" s="15" t="str">
        <v>1°52.4' S,</v>
      </c>
      <c r="L16" s="16" t="str">
        <v>131°28.1' W</v>
      </c>
      <c r="M16" s="17"/>
      <c r="N16" s="14" t="str">
        <v>223.2°</v>
      </c>
      <c r="O16" s="17"/>
      <c r="P16" s="17"/>
      <c r="Q16" s="14">
        <v>3734.8</v>
      </c>
    </row>
    <row r="17" spans="10:17" x14ac:dyDescent="0.25">
      <c r="J17" s="3">
        <v>15</v>
      </c>
      <c r="K17" s="5" t="str">
        <v>5°30.9' S,</v>
      </c>
      <c r="L17" s="4" t="str">
        <v>134°54.2' W</v>
      </c>
      <c r="N17" s="3" t="str">
        <v>223.4°</v>
      </c>
      <c r="Q17" s="3">
        <v>3434.8</v>
      </c>
    </row>
    <row r="18" spans="10:17" x14ac:dyDescent="0.25">
      <c r="J18" s="14">
        <v>16</v>
      </c>
      <c r="K18" s="15" t="str">
        <v>9°8.2' S,</v>
      </c>
      <c r="L18" s="16" t="str">
        <v>138°22.8' W</v>
      </c>
      <c r="M18" s="17"/>
      <c r="N18" s="14" t="str">
        <v>223.8°</v>
      </c>
      <c r="O18" s="17"/>
      <c r="P18" s="17"/>
      <c r="Q18" s="14">
        <v>3134.8</v>
      </c>
    </row>
    <row r="19" spans="10:17" x14ac:dyDescent="0.25">
      <c r="J19" s="3">
        <v>17</v>
      </c>
      <c r="K19" s="5" t="str">
        <v>12°43.4' S,</v>
      </c>
      <c r="L19" s="4" t="str">
        <v>141°55.6' W</v>
      </c>
      <c r="N19" s="3" t="str">
        <v>224.5°</v>
      </c>
      <c r="Q19" s="3">
        <v>2834.8</v>
      </c>
    </row>
    <row r="20" spans="10:17" x14ac:dyDescent="0.25">
      <c r="J20" s="14">
        <v>18</v>
      </c>
      <c r="K20" s="15" t="str">
        <v>16°15.8' S,</v>
      </c>
      <c r="L20" s="16" t="str">
        <v>145°34.5' W</v>
      </c>
      <c r="M20" s="17"/>
      <c r="N20" s="14" t="str">
        <v>225.4°</v>
      </c>
      <c r="O20" s="17"/>
      <c r="P20" s="17"/>
      <c r="Q20" s="14">
        <v>2534.8000000000002</v>
      </c>
    </row>
    <row r="21" spans="10:17" x14ac:dyDescent="0.25">
      <c r="J21" s="3">
        <v>19</v>
      </c>
      <c r="K21" s="5" t="str">
        <v>19°44.2' S,</v>
      </c>
      <c r="L21" s="4" t="str">
        <v>149°21.4' W</v>
      </c>
      <c r="N21" s="3" t="str">
        <v>226.6°</v>
      </c>
      <c r="Q21" s="3">
        <v>2234.8000000000002</v>
      </c>
    </row>
    <row r="22" spans="10:17" x14ac:dyDescent="0.25">
      <c r="J22" s="14">
        <v>20</v>
      </c>
      <c r="K22" s="15" t="str">
        <v>23°7.7' S,</v>
      </c>
      <c r="L22" s="16" t="str">
        <v>153°18.3' W</v>
      </c>
      <c r="M22" s="17"/>
      <c r="N22" s="14" t="str">
        <v>228°</v>
      </c>
      <c r="O22" s="17"/>
      <c r="P22" s="17"/>
      <c r="Q22" s="14">
        <v>1934.8</v>
      </c>
    </row>
    <row r="23" spans="10:17" x14ac:dyDescent="0.25">
      <c r="J23" s="3">
        <v>21</v>
      </c>
      <c r="K23" s="5" t="str">
        <v>26°25' S,</v>
      </c>
      <c r="L23" s="4" t="str">
        <v>157°27.3' W</v>
      </c>
      <c r="N23" s="3" t="str">
        <v>229.8°</v>
      </c>
      <c r="Q23" s="3">
        <v>1634.8</v>
      </c>
    </row>
    <row r="24" spans="10:17" x14ac:dyDescent="0.25">
      <c r="J24" s="14">
        <v>22</v>
      </c>
      <c r="K24" s="15" t="str">
        <v>29°34.8' S,</v>
      </c>
      <c r="L24" s="16" t="str">
        <v>161°50.5' W</v>
      </c>
      <c r="M24" s="17"/>
      <c r="N24" s="14" t="str">
        <v>231.8°</v>
      </c>
      <c r="O24" s="17"/>
      <c r="P24" s="17"/>
      <c r="Q24" s="14">
        <v>1334.8</v>
      </c>
    </row>
    <row r="25" spans="10:17" x14ac:dyDescent="0.25">
      <c r="J25" s="3">
        <v>23</v>
      </c>
      <c r="K25" s="5" t="str">
        <v>32°35.3' S,</v>
      </c>
      <c r="L25" s="4" t="str">
        <v>166°30.4' W</v>
      </c>
      <c r="N25" s="3" t="str">
        <v>234.2°</v>
      </c>
      <c r="Q25" s="3">
        <v>1034.8</v>
      </c>
    </row>
    <row r="26" spans="10:17" x14ac:dyDescent="0.25">
      <c r="J26" s="14">
        <v>24</v>
      </c>
      <c r="K26" s="15" t="str">
        <v>35°24.7' S,</v>
      </c>
      <c r="L26" s="16" t="str">
        <v>171°29.1' W</v>
      </c>
      <c r="M26" s="17"/>
      <c r="N26" s="14" t="str">
        <v>237°</v>
      </c>
      <c r="O26" s="17"/>
      <c r="P26" s="17"/>
      <c r="Q26" s="14">
        <v>734.8</v>
      </c>
    </row>
    <row r="27" spans="10:17" x14ac:dyDescent="0.25">
      <c r="J27" s="3">
        <v>25</v>
      </c>
      <c r="K27" s="5" t="str">
        <v>38°1.1' S,</v>
      </c>
      <c r="L27" s="4" t="str">
        <v>176°48.6' W</v>
      </c>
      <c r="N27" s="3" t="str">
        <v>240.2°</v>
      </c>
      <c r="Q27" s="3">
        <v>434.8</v>
      </c>
    </row>
    <row r="28" spans="10:17" x14ac:dyDescent="0.25">
      <c r="J28" s="14">
        <v>26</v>
      </c>
      <c r="K28" s="15" t="str">
        <v>40°22' S,</v>
      </c>
      <c r="L28" s="16" t="str">
        <v>177°29.5' E</v>
      </c>
      <c r="M28" s="17"/>
      <c r="N28" s="14" t="str">
        <v>243.8°</v>
      </c>
      <c r="O28" s="17"/>
      <c r="P28" s="17"/>
      <c r="Q28" s="14">
        <v>134.80000000000001</v>
      </c>
    </row>
    <row r="29" spans="10:17" x14ac:dyDescent="0.25">
      <c r="J29" s="3">
        <v>27</v>
      </c>
      <c r="K29" s="5" t="str">
        <v/>
      </c>
      <c r="L29" s="4" t="str">
        <v/>
      </c>
      <c r="N29" s="3" t="str">
        <v/>
      </c>
      <c r="Q29" s="3" t="str">
        <v/>
      </c>
    </row>
    <row r="30" spans="10:17" x14ac:dyDescent="0.25">
      <c r="J30" s="14">
        <v>28</v>
      </c>
      <c r="K30" s="15" t="str">
        <v/>
      </c>
      <c r="L30" s="16" t="str">
        <v/>
      </c>
      <c r="M30" s="17"/>
      <c r="N30" s="14" t="str">
        <v/>
      </c>
      <c r="O30" s="17"/>
      <c r="P30" s="17"/>
      <c r="Q30" s="14" t="str">
        <v/>
      </c>
    </row>
    <row r="31" spans="10:17" x14ac:dyDescent="0.25">
      <c r="J31" s="3">
        <v>29</v>
      </c>
      <c r="K31" s="5" t="str">
        <v/>
      </c>
      <c r="L31" s="4" t="str">
        <v/>
      </c>
      <c r="N31" s="3" t="str">
        <v/>
      </c>
      <c r="Q31" s="3" t="str">
        <v/>
      </c>
    </row>
    <row r="32" spans="10:17" x14ac:dyDescent="0.25">
      <c r="J32" s="14">
        <v>30</v>
      </c>
      <c r="K32" s="15" t="str">
        <v/>
      </c>
      <c r="L32" s="16" t="str">
        <v/>
      </c>
      <c r="M32" s="17"/>
      <c r="N32" s="14" t="str">
        <v/>
      </c>
      <c r="O32" s="17"/>
      <c r="P32" s="17"/>
      <c r="Q32" s="14" t="str">
        <v/>
      </c>
    </row>
    <row r="33" spans="1:22" x14ac:dyDescent="0.25">
      <c r="J33" s="3">
        <v>31</v>
      </c>
      <c r="K33" s="5" t="str">
        <v/>
      </c>
      <c r="L33" s="4" t="str">
        <v/>
      </c>
      <c r="N33" s="3" t="str">
        <v/>
      </c>
      <c r="Q33" s="3" t="str">
        <v/>
      </c>
    </row>
    <row r="34" spans="1:22" x14ac:dyDescent="0.25">
      <c r="J34" s="14">
        <v>32</v>
      </c>
      <c r="K34" s="15" t="str">
        <v/>
      </c>
      <c r="L34" s="16" t="str">
        <v/>
      </c>
      <c r="M34" s="17"/>
      <c r="N34" s="14" t="str">
        <v/>
      </c>
      <c r="O34" s="17"/>
      <c r="P34" s="17"/>
      <c r="Q34" s="14" t="str">
        <v/>
      </c>
    </row>
    <row r="35" spans="1:22" x14ac:dyDescent="0.25">
      <c r="J35" s="3">
        <v>33</v>
      </c>
      <c r="K35" s="5" t="str">
        <v/>
      </c>
      <c r="L35" s="4" t="str">
        <v/>
      </c>
      <c r="N35" s="3" t="str">
        <v/>
      </c>
      <c r="Q35" s="3" t="str">
        <v/>
      </c>
    </row>
    <row r="36" spans="1:22" x14ac:dyDescent="0.25">
      <c r="J36" s="14">
        <v>34</v>
      </c>
      <c r="K36" s="15" t="str">
        <v/>
      </c>
      <c r="L36" s="16" t="str">
        <v/>
      </c>
      <c r="M36" s="17"/>
      <c r="N36" s="14" t="str">
        <v/>
      </c>
      <c r="O36" s="17"/>
      <c r="P36" s="17"/>
      <c r="Q36" s="14" t="str">
        <v/>
      </c>
    </row>
    <row r="37" spans="1:22" x14ac:dyDescent="0.25">
      <c r="J37" s="3">
        <v>35</v>
      </c>
      <c r="K37" s="5" t="str">
        <v/>
      </c>
      <c r="L37" s="4" t="str">
        <v/>
      </c>
      <c r="N37" s="3" t="str">
        <v/>
      </c>
      <c r="Q37" s="3" t="str">
        <v/>
      </c>
    </row>
    <row r="38" spans="1:22" x14ac:dyDescent="0.25">
      <c r="J38" s="14">
        <v>36</v>
      </c>
      <c r="K38" s="15" t="str">
        <v/>
      </c>
      <c r="L38" s="16" t="str">
        <v/>
      </c>
      <c r="M38" s="17"/>
      <c r="N38" s="14" t="str">
        <v/>
      </c>
      <c r="O38" s="17"/>
      <c r="P38" s="17"/>
      <c r="Q38" s="14" t="str">
        <v/>
      </c>
    </row>
    <row r="39" spans="1:22" x14ac:dyDescent="0.25">
      <c r="T39" s="6"/>
    </row>
    <row r="40" spans="1:22" hidden="1" x14ac:dyDescent="0.25">
      <c r="A40" s="10">
        <f>IF(E3="S",-(C3+D3/60),C3+D3/60)</f>
        <v>42.365000000000002</v>
      </c>
      <c r="B40" s="10">
        <f>RADIANS(A40)</f>
        <v>0.73940873760739778</v>
      </c>
      <c r="C40" s="10">
        <f>ASIN(SIN(B41)*SIN(B40)+COS(B41)*COS(B44)*COS(B40))</f>
        <v>-0.7373440564646202</v>
      </c>
      <c r="D40" s="10">
        <v>85</v>
      </c>
      <c r="E40" s="10">
        <f t="array" ref="E40:E75">RADIANS(D40:D75)</f>
        <v>1.4835298641951802</v>
      </c>
      <c r="F40" s="10">
        <f t="array" ref="F40:F75">ASIN(SIN(E40:E75)*SIN($B$40)+COS(E40:E75)*COS($C$43)*COS($B$40))</f>
        <v>0.70348530510636598</v>
      </c>
      <c r="G40" s="10">
        <f t="array" ref="G40:G75">DEGREES(F40:F75)</f>
        <v>40.306738932067788</v>
      </c>
      <c r="H40" s="10">
        <f t="array" ref="H40:H75">ACOS((SIN(E40:E75)*COS($B$40)-COS(E40:E75)*COS($C$43)*SIN($B$40))/COS(F40:F75))</f>
        <v>0.10595975361110521</v>
      </c>
      <c r="I40" s="10">
        <f t="array" ref="I40:I75">IF($C$42&lt;180,DEGREES(H40:H75),-DEGREES(H40:H75))</f>
        <v>-6.0710466801624126</v>
      </c>
      <c r="J40" s="10">
        <f t="array" ref="J40:J75">I40:I75+$B$42</f>
        <v>-77.076046680162406</v>
      </c>
      <c r="K40" s="10">
        <f t="array" ref="K40:K75">IF(ABS(J40:J75)&gt;180,IF(J40:J75&lt;0,(360-ABS(J40:J75)),-(360-J40:J75)),J40:J75)</f>
        <v>-77.076046680162406</v>
      </c>
      <c r="L40" s="10">
        <f t="array" ref="L40:L75">IF(U40:U75=TRUE,K40:K75,"")</f>
        <v>-77.076046680162406</v>
      </c>
      <c r="M40" s="10">
        <f t="array" ref="M40:M75">IF(L40:L75&lt;&gt;"",G40:G75,"")</f>
        <v>40.306738932067788</v>
      </c>
      <c r="N40" s="10">
        <f t="array" ref="N40:N75">IF(J40:J75&lt;0,ABS(J40:J75),360-J40:J75)</f>
        <v>77.076046680162406</v>
      </c>
      <c r="O40" s="10">
        <f t="array" ref="O40:O75">RADIANS(IF($A$43-N40:N75&lt;0,360+($A$43-N40:N75),$A$43-N40:N75))</f>
        <v>1.8870026304203531</v>
      </c>
      <c r="P40" s="10">
        <f t="array" ref="P40:P75">ASIN(SIN($B$41)*SIN(F40:F75)+COS($B$41)*COS(O40:O75)*COS(F40:F75))</f>
        <v>-0.65007759386490283</v>
      </c>
      <c r="Q40" s="10">
        <f t="array" ref="Q40:Q75">ACOS((SIN($B$41)*COS(F40:F75)-COS($B$41)*COS(O40:O75)*SIN(F40:F75))/COS(P40:P75))</f>
        <v>2.029563598019489</v>
      </c>
      <c r="R40" s="10">
        <f t="array" ref="R40:R75">IF(DEGREES(O40:O75)&lt;180,360-DEGREES(Q40:Q75),DEGREES(Q40:Q75))</f>
        <v>243.7145715800973</v>
      </c>
      <c r="S40" s="10">
        <f t="array" ref="S40:S75">IF(L40:L75&lt;&gt;"",R40:R75,"")</f>
        <v>243.7145715800973</v>
      </c>
      <c r="T40" s="10">
        <f t="array" ref="T40:T75">(90-DEGREES(P40:P75))*60</f>
        <v>7634.8021490687124</v>
      </c>
      <c r="U40" s="10" t="b">
        <f t="array" ref="U40:U75">IF($C$42&lt;180,IF(R40:R75&lt;180,TRUE,FALSE),IF(R40:R75&gt;180,TRUE,FALSE))</f>
        <v>1</v>
      </c>
      <c r="V40" s="10">
        <f t="array" ref="V40:V75">IF(L40:L75&lt;&gt;"",T40:T75,"")</f>
        <v>7634.8021490687124</v>
      </c>
    </row>
    <row r="41" spans="1:22" hidden="1" x14ac:dyDescent="0.25">
      <c r="A41" s="10">
        <f>IF(E5="S",-(C5+D5/60),C5+D5/60)</f>
        <v>-41.326666666666668</v>
      </c>
      <c r="B41" s="10">
        <f>RADIANS(A41)</f>
        <v>-0.72128640220752327</v>
      </c>
      <c r="C41" s="10">
        <f>ACOS((SIN(B41)*COS(B40)-COS(B41)*COS(B44)*SIN(B40))/COS(C40))</f>
        <v>1.9595319457070857</v>
      </c>
      <c r="D41" s="10">
        <v>80</v>
      </c>
      <c r="E41" s="10">
        <v>1.3962634015954636</v>
      </c>
      <c r="F41" s="10">
        <v>0.66236649539573278</v>
      </c>
      <c r="G41" s="10">
        <v>37.95080467704696</v>
      </c>
      <c r="H41" s="10">
        <v>0.20522209044561879</v>
      </c>
      <c r="I41" s="10">
        <v>-11.758359645386012</v>
      </c>
      <c r="J41" s="10">
        <v>-82.763359645386004</v>
      </c>
      <c r="K41" s="10">
        <v>-82.763359645386004</v>
      </c>
      <c r="L41" s="10">
        <v>-82.763359645386004</v>
      </c>
      <c r="M41" s="10">
        <v>37.95080467704696</v>
      </c>
      <c r="N41" s="10">
        <v>82.763359645386004</v>
      </c>
      <c r="O41" s="10">
        <v>1.7877402935858395</v>
      </c>
      <c r="P41" s="10">
        <v>-0.56281113126518745</v>
      </c>
      <c r="Q41" s="10">
        <v>2.0922488290462575</v>
      </c>
      <c r="R41" s="10">
        <v>240.12297240446094</v>
      </c>
      <c r="S41" s="10">
        <v>240.12297240446094</v>
      </c>
      <c r="T41" s="10">
        <v>7334.802149068717</v>
      </c>
      <c r="U41" s="10" t="b">
        <v>1</v>
      </c>
      <c r="V41" s="10">
        <v>7334.802149068717</v>
      </c>
    </row>
    <row r="42" spans="1:22" hidden="1" x14ac:dyDescent="0.25">
      <c r="A42" s="10">
        <f>IF(H3="E",360-(F3+G3/60),F3+G3/60)</f>
        <v>71.004999999999995</v>
      </c>
      <c r="B42" s="10">
        <f>IF(H3="W",-(F3+G3/60),F3+G3/60)</f>
        <v>-71.004999999999995</v>
      </c>
      <c r="C42" s="10">
        <f>IF(A44&lt;180,360-DEGREES(C41),DEGREES(C41))</f>
        <v>247.72708968992561</v>
      </c>
      <c r="D42" s="10">
        <v>75</v>
      </c>
      <c r="E42" s="10">
        <v>1.3089969389957472</v>
      </c>
      <c r="F42" s="10">
        <v>0.61677748277994793</v>
      </c>
      <c r="G42" s="10">
        <v>35.338746661993824</v>
      </c>
      <c r="H42" s="10">
        <v>0.29799717722996211</v>
      </c>
      <c r="I42" s="10">
        <v>-17.073980562088824</v>
      </c>
      <c r="J42" s="10">
        <v>-88.078980562088816</v>
      </c>
      <c r="K42" s="10">
        <v>-88.078980562088816</v>
      </c>
      <c r="L42" s="10">
        <v>-88.078980562088816</v>
      </c>
      <c r="M42" s="10">
        <v>35.338746661993824</v>
      </c>
      <c r="N42" s="10">
        <v>88.078980562088816</v>
      </c>
      <c r="O42" s="10">
        <v>1.6949652068014962</v>
      </c>
      <c r="P42" s="10">
        <v>-0.47554466866547085</v>
      </c>
      <c r="Q42" s="10">
        <v>2.1476617996168956</v>
      </c>
      <c r="R42" s="10">
        <v>236.94804306048076</v>
      </c>
      <c r="S42" s="10">
        <v>236.94804306048076</v>
      </c>
      <c r="T42" s="10">
        <v>7034.8021490687161</v>
      </c>
      <c r="U42" s="10" t="b">
        <v>1</v>
      </c>
      <c r="V42" s="10">
        <v>7034.8021490687161</v>
      </c>
    </row>
    <row r="43" spans="1:22" hidden="1" x14ac:dyDescent="0.25">
      <c r="A43" s="10">
        <f>IF(H5="E",360-(F5+G5/60),F5+G5/60)</f>
        <v>185.19333333333333</v>
      </c>
      <c r="B43" s="10">
        <f>IF(H5="W",-(F5+G5/60),F5+G5/60)</f>
        <v>174.80666666666667</v>
      </c>
      <c r="C43" s="10">
        <f>RADIANS(C42)</f>
        <v>4.3236533614725001</v>
      </c>
      <c r="D43" s="10">
        <v>70</v>
      </c>
      <c r="E43" s="10">
        <v>1.2217304763960306</v>
      </c>
      <c r="F43" s="10">
        <v>0.56738914469877089</v>
      </c>
      <c r="G43" s="10">
        <v>32.509003332777141</v>
      </c>
      <c r="H43" s="10">
        <v>0.38473137202952445</v>
      </c>
      <c r="I43" s="10">
        <v>-22.043483863569282</v>
      </c>
      <c r="J43" s="10">
        <v>-93.048483863569274</v>
      </c>
      <c r="K43" s="10">
        <v>-93.048483863569274</v>
      </c>
      <c r="L43" s="10">
        <v>-93.048483863569274</v>
      </c>
      <c r="M43" s="10">
        <v>32.509003332777141</v>
      </c>
      <c r="N43" s="10">
        <v>93.048483863569274</v>
      </c>
      <c r="O43" s="10">
        <v>1.6082310120019339</v>
      </c>
      <c r="P43" s="10">
        <v>-0.38827820606575392</v>
      </c>
      <c r="Q43" s="10">
        <v>2.1961030321528305</v>
      </c>
      <c r="R43" s="10">
        <v>234.17256488175988</v>
      </c>
      <c r="S43" s="10">
        <v>234.17256488175988</v>
      </c>
      <c r="T43" s="10">
        <v>6734.8021490687142</v>
      </c>
      <c r="U43" s="10" t="b">
        <v>1</v>
      </c>
      <c r="V43" s="10">
        <v>6734.8021490687142</v>
      </c>
    </row>
    <row r="44" spans="1:22" hidden="1" x14ac:dyDescent="0.25">
      <c r="A44" s="10">
        <f>IF(A43-A42&lt;0,360+(A43-A42),A43-A42)</f>
        <v>114.18833333333333</v>
      </c>
      <c r="B44" s="10">
        <f>RADIANS(A44)</f>
        <v>1.9929623840314583</v>
      </c>
      <c r="C44" s="10"/>
      <c r="D44" s="10">
        <v>65</v>
      </c>
      <c r="E44" s="10">
        <v>1.1344640137963142</v>
      </c>
      <c r="F44" s="10">
        <v>0.51480446499851584</v>
      </c>
      <c r="G44" s="10">
        <v>29.49612311890527</v>
      </c>
      <c r="H44" s="10">
        <v>0.46600802949440578</v>
      </c>
      <c r="I44" s="10">
        <v>-26.700293309237438</v>
      </c>
      <c r="J44" s="10">
        <v>-97.705293309237433</v>
      </c>
      <c r="K44" s="10">
        <v>-97.705293309237433</v>
      </c>
      <c r="L44" s="10">
        <v>-97.705293309237433</v>
      </c>
      <c r="M44" s="10">
        <v>29.49612311890527</v>
      </c>
      <c r="N44" s="10">
        <v>97.705293309237433</v>
      </c>
      <c r="O44" s="10">
        <v>1.5269543545370525</v>
      </c>
      <c r="P44" s="10">
        <v>-0.30101174346603793</v>
      </c>
      <c r="Q44" s="10">
        <v>2.2379981359658632</v>
      </c>
      <c r="R44" s="10">
        <v>231.77215225101068</v>
      </c>
      <c r="S44" s="10">
        <v>231.77215225101068</v>
      </c>
      <c r="T44" s="10">
        <v>6434.8021490687161</v>
      </c>
      <c r="U44" s="10" t="b">
        <v>1</v>
      </c>
      <c r="V44" s="10">
        <v>6434.8021490687161</v>
      </c>
    </row>
    <row r="45" spans="1:22" hidden="1" x14ac:dyDescent="0.25">
      <c r="A45" s="10"/>
      <c r="B45" s="10"/>
      <c r="C45" s="10"/>
      <c r="D45" s="10">
        <v>60</v>
      </c>
      <c r="E45" s="10">
        <v>1.0471975511965976</v>
      </c>
      <c r="F45" s="10">
        <v>0.45955577143856313</v>
      </c>
      <c r="G45" s="10">
        <v>26.330606154308366</v>
      </c>
      <c r="H45" s="10">
        <v>0.54247389438689453</v>
      </c>
      <c r="I45" s="10">
        <v>-31.081464644394615</v>
      </c>
      <c r="J45" s="10">
        <v>-102.08646464439461</v>
      </c>
      <c r="K45" s="10">
        <v>-102.08646464439461</v>
      </c>
      <c r="L45" s="10">
        <v>-102.08646464439461</v>
      </c>
      <c r="M45" s="10">
        <v>26.330606154308366</v>
      </c>
      <c r="N45" s="10">
        <v>102.08646464439461</v>
      </c>
      <c r="O45" s="10">
        <v>1.4504884896445638</v>
      </c>
      <c r="P45" s="10">
        <v>-0.21374528086632122</v>
      </c>
      <c r="Q45" s="10">
        <v>2.2738218456142221</v>
      </c>
      <c r="R45" s="10">
        <v>229.71960488165763</v>
      </c>
      <c r="S45" s="10">
        <v>229.71960488165763</v>
      </c>
      <c r="T45" s="10">
        <v>6134.8021490687152</v>
      </c>
      <c r="U45" s="10" t="b">
        <v>1</v>
      </c>
      <c r="V45" s="10">
        <v>6134.8021490687152</v>
      </c>
    </row>
    <row r="46" spans="1:22" hidden="1" x14ac:dyDescent="0.25">
      <c r="A46" s="10"/>
      <c r="B46" s="10"/>
      <c r="C46" s="10"/>
      <c r="D46" s="10">
        <v>55</v>
      </c>
      <c r="E46" s="10">
        <v>0.95993108859688125</v>
      </c>
      <c r="F46" s="10">
        <v>0.40210865152839675</v>
      </c>
      <c r="G46" s="10">
        <v>23.039128638273873</v>
      </c>
      <c r="H46" s="10">
        <v>0.61479020032664555</v>
      </c>
      <c r="I46" s="10">
        <v>-35.224883764719195</v>
      </c>
      <c r="J46" s="10">
        <v>-106.22988376471919</v>
      </c>
      <c r="K46" s="10">
        <v>-106.22988376471919</v>
      </c>
      <c r="L46" s="10">
        <v>-106.22988376471919</v>
      </c>
      <c r="M46" s="10">
        <v>23.039128638273873</v>
      </c>
      <c r="N46" s="10">
        <v>106.22988376471919</v>
      </c>
      <c r="O46" s="10">
        <v>1.3781721837048129</v>
      </c>
      <c r="P46" s="10">
        <v>-0.12647881826660526</v>
      </c>
      <c r="Q46" s="10">
        <v>2.3040464314226319</v>
      </c>
      <c r="R46" s="10">
        <v>227.98786367730474</v>
      </c>
      <c r="S46" s="10">
        <v>227.98786367730474</v>
      </c>
      <c r="T46" s="10">
        <v>5834.802149068717</v>
      </c>
      <c r="U46" s="10" t="b">
        <v>1</v>
      </c>
      <c r="V46" s="10">
        <v>5834.802149068717</v>
      </c>
    </row>
    <row r="47" spans="1:22" hidden="1" x14ac:dyDescent="0.25">
      <c r="A47" s="10"/>
      <c r="B47" s="10"/>
      <c r="C47" s="10"/>
      <c r="D47" s="10">
        <v>50</v>
      </c>
      <c r="E47" s="10">
        <v>0.87266462599716477</v>
      </c>
      <c r="F47" s="10">
        <v>0.34286939289153423</v>
      </c>
      <c r="G47" s="10">
        <v>19.644969136897739</v>
      </c>
      <c r="H47" s="10">
        <v>0.6836036866548173</v>
      </c>
      <c r="I47" s="10">
        <v>-39.167606104904628</v>
      </c>
      <c r="J47" s="10">
        <v>-110.17260610490462</v>
      </c>
      <c r="K47" s="10">
        <v>-110.17260610490462</v>
      </c>
      <c r="L47" s="10">
        <v>-110.17260610490462</v>
      </c>
      <c r="M47" s="10">
        <v>19.644969136897739</v>
      </c>
      <c r="N47" s="10">
        <v>110.17260610490462</v>
      </c>
      <c r="O47" s="10">
        <v>1.3093586973766411</v>
      </c>
      <c r="P47" s="10">
        <v>-3.9212355666888493E-2</v>
      </c>
      <c r="Q47" s="10">
        <v>2.3291096292563465</v>
      </c>
      <c r="R47" s="10">
        <v>226.55184822033146</v>
      </c>
      <c r="S47" s="10">
        <v>226.55184822033146</v>
      </c>
      <c r="T47" s="10">
        <v>5534.8021490687161</v>
      </c>
      <c r="U47" s="10" t="b">
        <v>1</v>
      </c>
      <c r="V47" s="10">
        <v>5534.8021490687161</v>
      </c>
    </row>
    <row r="48" spans="1:22" hidden="1" x14ac:dyDescent="0.25">
      <c r="A48" s="10"/>
      <c r="B48" s="10"/>
      <c r="C48" s="10"/>
      <c r="D48" s="10">
        <v>45</v>
      </c>
      <c r="E48" s="10">
        <v>0.78539816339744828</v>
      </c>
      <c r="F48" s="10">
        <v>0.28219386847972078</v>
      </c>
      <c r="G48" s="10">
        <v>16.168517668357833</v>
      </c>
      <c r="H48" s="10">
        <v>0.74953202822507592</v>
      </c>
      <c r="I48" s="10">
        <v>-42.945021827177349</v>
      </c>
      <c r="J48" s="10">
        <v>-113.95002182717735</v>
      </c>
      <c r="K48" s="10">
        <v>-113.95002182717735</v>
      </c>
      <c r="L48" s="10">
        <v>-113.95002182717735</v>
      </c>
      <c r="M48" s="10">
        <v>16.168517668357833</v>
      </c>
      <c r="N48" s="10">
        <v>113.95002182717735</v>
      </c>
      <c r="O48" s="10">
        <v>1.2434303558063822</v>
      </c>
      <c r="P48" s="10">
        <v>4.8054106932828237E-2</v>
      </c>
      <c r="Q48" s="10">
        <v>2.3493965101911609</v>
      </c>
      <c r="R48" s="10">
        <v>225.38949556328217</v>
      </c>
      <c r="S48" s="10">
        <v>225.38949556328217</v>
      </c>
      <c r="T48" s="10">
        <v>5234.8021490687152</v>
      </c>
      <c r="U48" s="10" t="b">
        <v>1</v>
      </c>
      <c r="V48" s="10">
        <v>5234.8021490687152</v>
      </c>
    </row>
    <row r="49" spans="1:22" hidden="1" x14ac:dyDescent="0.25">
      <c r="A49" s="10"/>
      <c r="B49" s="10"/>
      <c r="C49" s="10"/>
      <c r="D49" s="10">
        <v>40</v>
      </c>
      <c r="E49" s="10">
        <v>0.69813170079773179</v>
      </c>
      <c r="F49" s="10">
        <v>0.22039665274092132</v>
      </c>
      <c r="G49" s="10">
        <v>12.6277980208652</v>
      </c>
      <c r="H49" s="10">
        <v>0.81315893376305726</v>
      </c>
      <c r="I49" s="10">
        <v>-46.590574977981241</v>
      </c>
      <c r="J49" s="10">
        <v>-117.59557497798124</v>
      </c>
      <c r="K49" s="10">
        <v>-117.59557497798124</v>
      </c>
      <c r="L49" s="10">
        <v>-117.59557497798124</v>
      </c>
      <c r="M49" s="10">
        <v>12.6277980208652</v>
      </c>
      <c r="N49" s="10">
        <v>117.59557497798124</v>
      </c>
      <c r="O49" s="10">
        <v>1.1798034502684009</v>
      </c>
      <c r="P49" s="10">
        <v>0.13532056953254468</v>
      </c>
      <c r="Q49" s="10">
        <v>2.365230463707344</v>
      </c>
      <c r="R49" s="10">
        <v>224.48227685379857</v>
      </c>
      <c r="S49" s="10">
        <v>224.48227685379857</v>
      </c>
      <c r="T49" s="10">
        <v>4934.8021490687152</v>
      </c>
      <c r="U49" s="10" t="b">
        <v>1</v>
      </c>
      <c r="V49" s="10">
        <v>4934.8021490687152</v>
      </c>
    </row>
    <row r="50" spans="1:22" hidden="1" x14ac:dyDescent="0.25">
      <c r="A50" s="10"/>
      <c r="B50" s="10"/>
      <c r="C50" s="10"/>
      <c r="D50" s="10">
        <v>35</v>
      </c>
      <c r="E50" s="10">
        <v>0.6108652381980153</v>
      </c>
      <c r="F50" s="10">
        <v>0.1577597578170942</v>
      </c>
      <c r="G50" s="10">
        <v>9.0389682999254948</v>
      </c>
      <c r="H50" s="10">
        <v>0.87503535478370809</v>
      </c>
      <c r="I50" s="10">
        <v>-50.135832753839104</v>
      </c>
      <c r="J50" s="10">
        <v>-121.14083275383911</v>
      </c>
      <c r="K50" s="10">
        <v>-121.14083275383911</v>
      </c>
      <c r="L50" s="10">
        <v>-121.14083275383911</v>
      </c>
      <c r="M50" s="10">
        <v>9.0389682999254948</v>
      </c>
      <c r="N50" s="10">
        <v>121.14083275383911</v>
      </c>
      <c r="O50" s="10">
        <v>1.1179270292477501</v>
      </c>
      <c r="P50" s="10">
        <v>0.22258703213226108</v>
      </c>
      <c r="Q50" s="10">
        <v>2.3768696486684497</v>
      </c>
      <c r="R50" s="10">
        <v>223.81540067855505</v>
      </c>
      <c r="S50" s="10">
        <v>223.81540067855505</v>
      </c>
      <c r="T50" s="10">
        <v>4634.8021490687161</v>
      </c>
      <c r="U50" s="10" t="b">
        <v>1</v>
      </c>
      <c r="V50" s="10">
        <v>4634.8021490687161</v>
      </c>
    </row>
    <row r="51" spans="1:22" hidden="1" x14ac:dyDescent="0.25">
      <c r="A51" s="10"/>
      <c r="B51" s="10"/>
      <c r="C51" s="10"/>
      <c r="D51" s="10">
        <v>30</v>
      </c>
      <c r="E51" s="10">
        <v>0.52359877559829882</v>
      </c>
      <c r="F51" s="10">
        <v>9.4540760345158625E-2</v>
      </c>
      <c r="G51" s="10">
        <v>5.4167865597353648</v>
      </c>
      <c r="H51" s="10">
        <v>0.93568435882643375</v>
      </c>
      <c r="I51" s="10">
        <v>-53.610764717159149</v>
      </c>
      <c r="J51" s="10">
        <v>-124.61576471715915</v>
      </c>
      <c r="K51" s="10">
        <v>-124.61576471715915</v>
      </c>
      <c r="L51" s="10">
        <v>-124.61576471715915</v>
      </c>
      <c r="M51" s="10">
        <v>5.4167865597353648</v>
      </c>
      <c r="N51" s="10">
        <v>124.61576471715915</v>
      </c>
      <c r="O51" s="10">
        <v>1.0572780252050245</v>
      </c>
      <c r="P51" s="10">
        <v>0.30985349473197754</v>
      </c>
      <c r="Q51" s="10">
        <v>2.3845063774005992</v>
      </c>
      <c r="R51" s="10">
        <v>223.3778483529166</v>
      </c>
      <c r="S51" s="10">
        <v>223.3778483529166</v>
      </c>
      <c r="T51" s="10">
        <v>4334.8021490687161</v>
      </c>
      <c r="U51" s="10" t="b">
        <v>1</v>
      </c>
      <c r="V51" s="10">
        <v>4334.8021490687161</v>
      </c>
    </row>
    <row r="52" spans="1:22" hidden="1" x14ac:dyDescent="0.25">
      <c r="A52" s="10"/>
      <c r="B52" s="10"/>
      <c r="C52" s="10"/>
      <c r="D52" s="10">
        <v>25</v>
      </c>
      <c r="E52" s="10">
        <v>0.43633231299858238</v>
      </c>
      <c r="F52" s="10">
        <v>3.0980313584999784E-2</v>
      </c>
      <c r="G52" s="10">
        <v>1.7750412164122966</v>
      </c>
      <c r="H52" s="10">
        <v>0.99560808770449427</v>
      </c>
      <c r="I52" s="10">
        <v>-57.044141474558231</v>
      </c>
      <c r="J52" s="10">
        <v>-128.04914147455821</v>
      </c>
      <c r="K52" s="10">
        <v>-128.04914147455821</v>
      </c>
      <c r="L52" s="10">
        <v>-128.04914147455821</v>
      </c>
      <c r="M52" s="10">
        <v>1.7750412164122966</v>
      </c>
      <c r="N52" s="10">
        <v>128.04914147455821</v>
      </c>
      <c r="O52" s="10">
        <v>0.99735429632696426</v>
      </c>
      <c r="P52" s="10">
        <v>0.39711995733169381</v>
      </c>
      <c r="Q52" s="10">
        <v>2.3882677742979084</v>
      </c>
      <c r="R52" s="10">
        <v>223.1623361856272</v>
      </c>
      <c r="S52" s="10">
        <v>223.1623361856272</v>
      </c>
      <c r="T52" s="10">
        <v>4034.802149068717</v>
      </c>
      <c r="U52" s="10" t="b">
        <v>1</v>
      </c>
      <c r="V52" s="10">
        <v>4034.802149068717</v>
      </c>
    </row>
    <row r="53" spans="1:22" hidden="1" x14ac:dyDescent="0.25">
      <c r="A53" s="10"/>
      <c r="B53" s="10"/>
      <c r="C53" s="10"/>
      <c r="D53" s="10">
        <v>20</v>
      </c>
      <c r="E53" s="10">
        <v>0.3490658503988659</v>
      </c>
      <c r="F53" s="10">
        <v>-3.2690837135485276E-2</v>
      </c>
      <c r="G53" s="10">
        <v>-1.873046996612848</v>
      </c>
      <c r="H53" s="10">
        <v>1.05529582849285</v>
      </c>
      <c r="I53" s="10">
        <v>-60.46399711040187</v>
      </c>
      <c r="J53" s="10">
        <v>-131.46899711040186</v>
      </c>
      <c r="K53" s="10">
        <v>-131.46899711040186</v>
      </c>
      <c r="L53" s="10">
        <v>-131.46899711040186</v>
      </c>
      <c r="M53" s="10">
        <v>-1.873046996612848</v>
      </c>
      <c r="N53" s="10">
        <v>131.46899711040186</v>
      </c>
      <c r="O53" s="10">
        <v>0.93766655553860845</v>
      </c>
      <c r="P53" s="10">
        <v>0.48438641993141029</v>
      </c>
      <c r="Q53" s="10">
        <v>2.3882166846123827</v>
      </c>
      <c r="R53" s="10">
        <v>223.16526340898446</v>
      </c>
      <c r="S53" s="10">
        <v>223.16526340898446</v>
      </c>
      <c r="T53" s="10">
        <v>3734.8021490687165</v>
      </c>
      <c r="U53" s="10" t="b">
        <v>1</v>
      </c>
      <c r="V53" s="10">
        <v>3734.8021490687165</v>
      </c>
    </row>
    <row r="54" spans="1:22" hidden="1" x14ac:dyDescent="0.25">
      <c r="A54" s="10"/>
      <c r="B54" s="10"/>
      <c r="C54" s="10"/>
      <c r="D54" s="10">
        <v>15</v>
      </c>
      <c r="E54" s="10">
        <v>0.26179938779914941</v>
      </c>
      <c r="F54" s="10">
        <v>-9.6245154594063825E-2</v>
      </c>
      <c r="G54" s="10">
        <v>-5.5144411568240033</v>
      </c>
      <c r="H54" s="10">
        <v>1.1152326111979201</v>
      </c>
      <c r="I54" s="10">
        <v>-63.898121796995092</v>
      </c>
      <c r="J54" s="10">
        <v>-134.90312179699509</v>
      </c>
      <c r="K54" s="10">
        <v>-134.90312179699509</v>
      </c>
      <c r="L54" s="10">
        <v>-134.90312179699509</v>
      </c>
      <c r="M54" s="10">
        <v>-5.5144411568240033</v>
      </c>
      <c r="N54" s="10">
        <v>134.90312179699509</v>
      </c>
      <c r="O54" s="10">
        <v>0.87772977283353815</v>
      </c>
      <c r="P54" s="10">
        <v>0.57165288253112689</v>
      </c>
      <c r="Q54" s="10">
        <v>2.3843522538117479</v>
      </c>
      <c r="R54" s="10">
        <v>223.38667898408119</v>
      </c>
      <c r="S54" s="10">
        <v>223.38667898408119</v>
      </c>
      <c r="T54" s="10">
        <v>3434.8021490687161</v>
      </c>
      <c r="U54" s="10" t="b">
        <v>1</v>
      </c>
      <c r="V54" s="10">
        <v>3434.8021490687161</v>
      </c>
    </row>
    <row r="55" spans="1:22" hidden="1" x14ac:dyDescent="0.25">
      <c r="A55" s="10"/>
      <c r="B55" s="10"/>
      <c r="C55" s="10"/>
      <c r="D55" s="10">
        <v>10</v>
      </c>
      <c r="E55" s="10">
        <v>0.17453292519943295</v>
      </c>
      <c r="F55" s="10">
        <v>-0.15945171577484774</v>
      </c>
      <c r="G55" s="10">
        <v>-9.1359103500183458</v>
      </c>
      <c r="H55" s="10">
        <v>1.1759079573292088</v>
      </c>
      <c r="I55" s="10">
        <v>-67.374563050813364</v>
      </c>
      <c r="J55" s="10">
        <v>-138.37956305081337</v>
      </c>
      <c r="K55" s="10">
        <v>-138.37956305081337</v>
      </c>
      <c r="L55" s="10">
        <v>-138.37956305081337</v>
      </c>
      <c r="M55" s="10">
        <v>-9.1359103500183458</v>
      </c>
      <c r="N55" s="10">
        <v>138.37956305081337</v>
      </c>
      <c r="O55" s="10">
        <v>0.81705442670224926</v>
      </c>
      <c r="P55" s="10">
        <v>0.65891934513084349</v>
      </c>
      <c r="Q55" s="10">
        <v>2.3766099191436529</v>
      </c>
      <c r="R55" s="10">
        <v>223.83028208414086</v>
      </c>
      <c r="S55" s="10">
        <v>223.83028208414086</v>
      </c>
      <c r="T55" s="10">
        <v>3134.8021490687156</v>
      </c>
      <c r="U55" s="10" t="b">
        <v>1</v>
      </c>
      <c r="V55" s="10">
        <v>3134.8021490687156</v>
      </c>
    </row>
    <row r="56" spans="1:22" hidden="1" x14ac:dyDescent="0.25">
      <c r="A56" s="10"/>
      <c r="B56" s="10"/>
      <c r="C56" s="10"/>
      <c r="D56" s="10">
        <v>5</v>
      </c>
      <c r="E56" s="10">
        <v>8.7266462599716474E-2</v>
      </c>
      <c r="F56" s="10">
        <v>-0.22206950622741292</v>
      </c>
      <c r="G56" s="10">
        <v>-12.723645465384912</v>
      </c>
      <c r="H56" s="10">
        <v>1.2378244689309097</v>
      </c>
      <c r="I56" s="10">
        <v>-70.922117847763616</v>
      </c>
      <c r="J56" s="10">
        <v>-141.92711784776361</v>
      </c>
      <c r="K56" s="10">
        <v>-141.92711784776361</v>
      </c>
      <c r="L56" s="10">
        <v>-141.92711784776361</v>
      </c>
      <c r="M56" s="10">
        <v>-12.723645465384912</v>
      </c>
      <c r="N56" s="10">
        <v>141.92711784776361</v>
      </c>
      <c r="O56" s="10">
        <v>0.75513791510054873</v>
      </c>
      <c r="P56" s="10">
        <v>0.74618580773055987</v>
      </c>
      <c r="Q56" s="10">
        <v>2.3648608167955683</v>
      </c>
      <c r="R56" s="10">
        <v>224.50345606175335</v>
      </c>
      <c r="S56" s="10">
        <v>224.50345606175335</v>
      </c>
      <c r="T56" s="10">
        <v>2834.8021490687161</v>
      </c>
      <c r="U56" s="10" t="b">
        <v>1</v>
      </c>
      <c r="V56" s="10">
        <v>2834.8021490687161</v>
      </c>
    </row>
    <row r="57" spans="1:22" hidden="1" x14ac:dyDescent="0.25">
      <c r="A57" s="10"/>
      <c r="B57" s="10"/>
      <c r="C57" s="10"/>
      <c r="D57" s="10">
        <v>0</v>
      </c>
      <c r="E57" s="10">
        <v>0</v>
      </c>
      <c r="F57" s="10">
        <v>-0.28384039345282031</v>
      </c>
      <c r="G57" s="10">
        <v>-16.262856600179326</v>
      </c>
      <c r="H57" s="10">
        <v>1.3015058786341949</v>
      </c>
      <c r="I57" s="10">
        <v>-74.570793857205317</v>
      </c>
      <c r="J57" s="10">
        <v>-145.57579385720533</v>
      </c>
      <c r="K57" s="10">
        <v>-145.57579385720533</v>
      </c>
      <c r="L57" s="10">
        <v>-145.57579385720533</v>
      </c>
      <c r="M57" s="10">
        <v>-16.262856600179326</v>
      </c>
      <c r="N57" s="10">
        <v>145.57579385720533</v>
      </c>
      <c r="O57" s="10">
        <v>0.69145650539726311</v>
      </c>
      <c r="P57" s="10">
        <v>0.83345227033027658</v>
      </c>
      <c r="Q57" s="10">
        <v>2.3489108705909105</v>
      </c>
      <c r="R57" s="10">
        <v>225.41732066274093</v>
      </c>
      <c r="S57" s="10">
        <v>225.41732066274093</v>
      </c>
      <c r="T57" s="10">
        <v>2534.8021490687152</v>
      </c>
      <c r="U57" s="10" t="b">
        <v>1</v>
      </c>
      <c r="V57" s="10">
        <v>2534.8021490687152</v>
      </c>
    </row>
    <row r="58" spans="1:22" hidden="1" x14ac:dyDescent="0.25">
      <c r="A58" s="10"/>
      <c r="B58" s="10"/>
      <c r="C58" s="10"/>
      <c r="D58" s="10">
        <v>-5</v>
      </c>
      <c r="E58" s="10">
        <v>-8.7266462599716474E-2</v>
      </c>
      <c r="F58" s="10">
        <v>-0.34448159941075079</v>
      </c>
      <c r="G58" s="10">
        <v>-19.737341766152326</v>
      </c>
      <c r="H58" s="10">
        <v>1.3675039667751236</v>
      </c>
      <c r="I58" s="10">
        <v>-78.352205763612943</v>
      </c>
      <c r="J58" s="10">
        <v>-149.35720576361294</v>
      </c>
      <c r="K58" s="10">
        <v>-149.35720576361294</v>
      </c>
      <c r="L58" s="10">
        <v>-149.35720576361294</v>
      </c>
      <c r="M58" s="10">
        <v>-19.737341766152326</v>
      </c>
      <c r="N58" s="10">
        <v>149.35720576361294</v>
      </c>
      <c r="O58" s="10">
        <v>0.62545841725633455</v>
      </c>
      <c r="P58" s="10">
        <v>0.92071873292999273</v>
      </c>
      <c r="Q58" s="10">
        <v>2.3285001518780062</v>
      </c>
      <c r="R58" s="10">
        <v>226.58676870181907</v>
      </c>
      <c r="S58" s="10">
        <v>226.58676870181907</v>
      </c>
      <c r="T58" s="10">
        <v>2234.8021490687165</v>
      </c>
      <c r="U58" s="10" t="b">
        <v>1</v>
      </c>
      <c r="V58" s="10">
        <v>2234.8021490687165</v>
      </c>
    </row>
    <row r="59" spans="1:22" hidden="1" x14ac:dyDescent="0.25">
      <c r="A59" s="10"/>
      <c r="B59" s="10"/>
      <c r="C59" s="10"/>
      <c r="D59" s="10">
        <v>-10</v>
      </c>
      <c r="E59" s="10">
        <v>-0.17453292519943295</v>
      </c>
      <c r="F59" s="10">
        <v>-0.4036775565366193</v>
      </c>
      <c r="G59" s="10">
        <v>-23.129020273701965</v>
      </c>
      <c r="H59" s="10">
        <v>1.436403360091306</v>
      </c>
      <c r="I59" s="10">
        <v>-82.299850211642067</v>
      </c>
      <c r="J59" s="10">
        <v>-153.30485021164208</v>
      </c>
      <c r="K59" s="10">
        <v>-153.30485021164208</v>
      </c>
      <c r="L59" s="10">
        <v>-153.30485021164208</v>
      </c>
      <c r="M59" s="10">
        <v>-23.129020273701965</v>
      </c>
      <c r="N59" s="10">
        <v>153.30485021164208</v>
      </c>
      <c r="O59" s="10">
        <v>0.556559023940152</v>
      </c>
      <c r="P59" s="10">
        <v>1.0079851955297097</v>
      </c>
      <c r="Q59" s="10">
        <v>2.3033035492310967</v>
      </c>
      <c r="R59" s="10">
        <v>228.03042769155513</v>
      </c>
      <c r="S59" s="10">
        <v>228.03042769155513</v>
      </c>
      <c r="T59" s="10">
        <v>1934.8021490687149</v>
      </c>
      <c r="U59" s="10" t="b">
        <v>1</v>
      </c>
      <c r="V59" s="10">
        <v>1934.8021490687149</v>
      </c>
    </row>
    <row r="60" spans="1:22" hidden="1" x14ac:dyDescent="0.25">
      <c r="A60" s="10"/>
      <c r="B60" s="10"/>
      <c r="C60" s="10"/>
      <c r="D60" s="10">
        <v>-15</v>
      </c>
      <c r="E60" s="10">
        <v>-0.26179938779914941</v>
      </c>
      <c r="F60" s="10">
        <v>-0.46107115702995388</v>
      </c>
      <c r="G60" s="10">
        <v>-26.417431353029993</v>
      </c>
      <c r="H60" s="10">
        <v>1.5088226129090614</v>
      </c>
      <c r="I60" s="10">
        <v>-86.449167753590345</v>
      </c>
      <c r="J60" s="10">
        <v>-157.45416775359035</v>
      </c>
      <c r="K60" s="10">
        <v>-157.45416775359035</v>
      </c>
      <c r="L60" s="10">
        <v>-157.45416775359035</v>
      </c>
      <c r="M60" s="10">
        <v>-26.417431353029993</v>
      </c>
      <c r="N60" s="10">
        <v>157.45416775359035</v>
      </c>
      <c r="O60" s="10">
        <v>0.48413977112239659</v>
      </c>
      <c r="P60" s="10">
        <v>1.095251658129426</v>
      </c>
      <c r="Q60" s="10">
        <v>2.2729344267589631</v>
      </c>
      <c r="R60" s="10">
        <v>229.77045023672429</v>
      </c>
      <c r="S60" s="10">
        <v>229.77045023672429</v>
      </c>
      <c r="T60" s="10">
        <v>1634.8021490687154</v>
      </c>
      <c r="U60" s="10" t="b">
        <v>1</v>
      </c>
      <c r="V60" s="10">
        <v>1634.8021490687154</v>
      </c>
    </row>
    <row r="61" spans="1:22" hidden="1" x14ac:dyDescent="0.25">
      <c r="A61" s="10"/>
      <c r="B61" s="10"/>
      <c r="C61" s="10"/>
      <c r="D61" s="10">
        <v>-20</v>
      </c>
      <c r="E61" s="10">
        <v>-0.3490658503988659</v>
      </c>
      <c r="F61" s="10">
        <v>-0.51625463275112426</v>
      </c>
      <c r="G61" s="10">
        <v>-29.579211610715703</v>
      </c>
      <c r="H61" s="10">
        <v>1.5854090976075217</v>
      </c>
      <c r="I61" s="10">
        <v>-90.837250094555372</v>
      </c>
      <c r="J61" s="10">
        <v>-161.84225009455537</v>
      </c>
      <c r="K61" s="10">
        <v>-161.84225009455537</v>
      </c>
      <c r="L61" s="10">
        <v>-161.84225009455537</v>
      </c>
      <c r="M61" s="10">
        <v>-29.579211610715703</v>
      </c>
      <c r="N61" s="10">
        <v>161.84225009455537</v>
      </c>
      <c r="O61" s="10">
        <v>0.40755328642393662</v>
      </c>
      <c r="P61" s="10">
        <v>1.1825181207291424</v>
      </c>
      <c r="Q61" s="10">
        <v>2.2369538327614058</v>
      </c>
      <c r="R61" s="10">
        <v>231.83198641715808</v>
      </c>
      <c r="S61" s="10">
        <v>231.83198641715808</v>
      </c>
      <c r="T61" s="10">
        <v>1334.8021490687154</v>
      </c>
      <c r="U61" s="10" t="b">
        <v>1</v>
      </c>
      <c r="V61" s="10">
        <v>1334.8021490687154</v>
      </c>
    </row>
    <row r="62" spans="1:22" hidden="1" x14ac:dyDescent="0.25">
      <c r="A62" s="10"/>
      <c r="B62" s="10"/>
      <c r="C62" s="10"/>
      <c r="D62" s="10">
        <v>-25</v>
      </c>
      <c r="E62" s="10">
        <v>-0.43633231299858238</v>
      </c>
      <c r="F62" s="10">
        <v>-0.56876068968073568</v>
      </c>
      <c r="G62" s="10">
        <v>-32.587587071656067</v>
      </c>
      <c r="H62" s="10">
        <v>1.6668241141250888</v>
      </c>
      <c r="I62" s="10">
        <v>-95.501986929999859</v>
      </c>
      <c r="J62" s="10">
        <v>-166.50698692999987</v>
      </c>
      <c r="K62" s="10">
        <v>-166.50698692999987</v>
      </c>
      <c r="L62" s="10">
        <v>-166.50698692999987</v>
      </c>
      <c r="M62" s="10">
        <v>-32.587587071656067</v>
      </c>
      <c r="N62" s="10">
        <v>166.50698692999987</v>
      </c>
      <c r="O62" s="10">
        <v>0.32613826990636918</v>
      </c>
      <c r="P62" s="10">
        <v>1.2697845833288586</v>
      </c>
      <c r="Q62" s="10">
        <v>2.1948889365919921</v>
      </c>
      <c r="R62" s="10">
        <v>234.24212743332149</v>
      </c>
      <c r="S62" s="10">
        <v>234.24212743332149</v>
      </c>
      <c r="T62" s="10">
        <v>1034.802149068717</v>
      </c>
      <c r="U62" s="10" t="b">
        <v>1</v>
      </c>
      <c r="V62" s="10">
        <v>1034.802149068717</v>
      </c>
    </row>
    <row r="63" spans="1:22" hidden="1" x14ac:dyDescent="0.25">
      <c r="A63" s="10"/>
      <c r="B63" s="10"/>
      <c r="C63" s="10"/>
      <c r="D63" s="10">
        <v>-30</v>
      </c>
      <c r="E63" s="10">
        <v>-0.52359877559829882</v>
      </c>
      <c r="F63" s="10">
        <v>-0.6180551306098826</v>
      </c>
      <c r="G63" s="10">
        <v>-35.411950490353128</v>
      </c>
      <c r="H63" s="10">
        <v>1.7537134448464033</v>
      </c>
      <c r="I63" s="10">
        <v>-100.48037886504758</v>
      </c>
      <c r="J63" s="10">
        <v>-171.48537886504758</v>
      </c>
      <c r="K63" s="10">
        <v>-171.48537886504758</v>
      </c>
      <c r="L63" s="10">
        <v>-171.48537886504758</v>
      </c>
      <c r="M63" s="10">
        <v>-35.411950490353128</v>
      </c>
      <c r="N63" s="10">
        <v>171.48537886504758</v>
      </c>
      <c r="O63" s="10">
        <v>0.23924893918505494</v>
      </c>
      <c r="P63" s="10">
        <v>1.3570510459285752</v>
      </c>
      <c r="Q63" s="10">
        <v>2.1462655492100775</v>
      </c>
      <c r="R63" s="10">
        <v>237.02804231593484</v>
      </c>
      <c r="S63" s="10">
        <v>237.02804231593484</v>
      </c>
      <c r="T63" s="10">
        <v>734.80214906871629</v>
      </c>
      <c r="U63" s="10" t="b">
        <v>1</v>
      </c>
      <c r="V63" s="10">
        <v>734.80214906871629</v>
      </c>
    </row>
    <row r="64" spans="1:22" hidden="1" x14ac:dyDescent="0.25">
      <c r="A64" s="10"/>
      <c r="B64" s="10"/>
      <c r="C64" s="10"/>
      <c r="D64" s="10">
        <v>-35</v>
      </c>
      <c r="E64" s="10">
        <v>-0.6108652381980153</v>
      </c>
      <c r="F64" s="10">
        <v>-0.66353307249286331</v>
      </c>
      <c r="G64" s="10">
        <v>-38.017644621189163</v>
      </c>
      <c r="H64" s="10">
        <v>1.8466578433899554</v>
      </c>
      <c r="I64" s="10">
        <v>-105.805700630975</v>
      </c>
      <c r="J64" s="10">
        <v>-176.81070063097499</v>
      </c>
      <c r="K64" s="10">
        <v>-176.81070063097499</v>
      </c>
      <c r="L64" s="10">
        <v>-176.81070063097499</v>
      </c>
      <c r="M64" s="10">
        <v>-38.017644621189163</v>
      </c>
      <c r="N64" s="10">
        <v>176.81070063097499</v>
      </c>
      <c r="O64" s="10">
        <v>0.14630454064150281</v>
      </c>
      <c r="P64" s="10">
        <v>1.444317508528292</v>
      </c>
      <c r="Q64" s="10">
        <v>2.0906603128447645</v>
      </c>
      <c r="R64" s="10">
        <v>240.21398767849468</v>
      </c>
      <c r="S64" s="10">
        <v>240.21398767849468</v>
      </c>
      <c r="T64" s="10">
        <v>434.80214906871538</v>
      </c>
      <c r="U64" s="10" t="b">
        <v>1</v>
      </c>
      <c r="V64" s="10">
        <v>434.80214906871538</v>
      </c>
    </row>
    <row r="65" spans="1:22" hidden="1" x14ac:dyDescent="0.25">
      <c r="A65" s="10"/>
      <c r="B65" s="10"/>
      <c r="C65" s="10"/>
      <c r="D65" s="10">
        <v>-40</v>
      </c>
      <c r="E65" s="10">
        <v>-0.69813170079773179</v>
      </c>
      <c r="F65" s="10">
        <v>-0.70452194212924624</v>
      </c>
      <c r="G65" s="10">
        <v>-40.366133858365835</v>
      </c>
      <c r="H65" s="10">
        <v>1.9460987245514381</v>
      </c>
      <c r="I65" s="10">
        <v>-111.50324343258993</v>
      </c>
      <c r="J65" s="10">
        <v>-182.50824343258992</v>
      </c>
      <c r="K65" s="10">
        <v>177.49175656741008</v>
      </c>
      <c r="L65" s="10">
        <v>177.49175656741008</v>
      </c>
      <c r="M65" s="10">
        <v>-40.366133858365835</v>
      </c>
      <c r="N65" s="10">
        <v>182.50824343258992</v>
      </c>
      <c r="O65" s="10">
        <v>4.6863659480020185E-2</v>
      </c>
      <c r="P65" s="10">
        <v>1.5315839711280097</v>
      </c>
      <c r="Q65" s="10">
        <v>2.0277773581048786</v>
      </c>
      <c r="R65" s="10">
        <v>243.81691558840231</v>
      </c>
      <c r="S65" s="10">
        <v>243.81691558840231</v>
      </c>
      <c r="T65" s="10">
        <v>134.80214906871112</v>
      </c>
      <c r="U65" s="10" t="b">
        <v>1</v>
      </c>
      <c r="V65" s="10">
        <v>134.80214906871112</v>
      </c>
    </row>
    <row r="66" spans="1:22" hidden="1" x14ac:dyDescent="0.25">
      <c r="A66" s="10"/>
      <c r="B66" s="10"/>
      <c r="C66" s="10"/>
      <c r="D66" s="10">
        <v>-45</v>
      </c>
      <c r="E66" s="10">
        <v>-0.78539816339744828</v>
      </c>
      <c r="F66" s="10">
        <v>-0.74029542688057526</v>
      </c>
      <c r="G66" s="10">
        <v>-42.415803553092594</v>
      </c>
      <c r="H66" s="10">
        <v>2.0522383400199984</v>
      </c>
      <c r="I66" s="10">
        <v>-117.5845954380799</v>
      </c>
      <c r="J66" s="10">
        <v>-188.5895954380799</v>
      </c>
      <c r="K66" s="10">
        <v>171.4104045619201</v>
      </c>
      <c r="L66" s="10" t="str">
        <v/>
      </c>
      <c r="M66" s="10" t="str">
        <v/>
      </c>
      <c r="N66" s="10">
        <v>188.5895954380799</v>
      </c>
      <c r="O66" s="10">
        <v>6.2239093511910459</v>
      </c>
      <c r="P66" s="10">
        <v>1.5227422198620666</v>
      </c>
      <c r="Q66" s="10">
        <v>1.1840424520470436</v>
      </c>
      <c r="R66" s="10">
        <v>67.840635266616758</v>
      </c>
      <c r="S66" s="10" t="str">
        <v/>
      </c>
      <c r="T66" s="10">
        <v>165.19785093129059</v>
      </c>
      <c r="U66" s="10" t="b">
        <v>0</v>
      </c>
      <c r="V66" s="10" t="str">
        <v/>
      </c>
    </row>
    <row r="67" spans="1:22" hidden="1" x14ac:dyDescent="0.25">
      <c r="A67" s="10"/>
      <c r="B67" s="10"/>
      <c r="C67" s="10"/>
      <c r="D67" s="10">
        <v>-50</v>
      </c>
      <c r="E67" s="10">
        <v>-0.87266462599716477</v>
      </c>
      <c r="F67" s="10">
        <v>-0.7701027941105113</v>
      </c>
      <c r="G67" s="10">
        <v>-44.123639893764491</v>
      </c>
      <c r="H67" s="10">
        <v>2.1649228540974548</v>
      </c>
      <c r="I67" s="10">
        <v>-124.04094251120065</v>
      </c>
      <c r="J67" s="10">
        <v>-195.04594251120065</v>
      </c>
      <c r="K67" s="10">
        <v>164.95405748879935</v>
      </c>
      <c r="L67" s="10" t="str">
        <v/>
      </c>
      <c r="M67" s="10" t="str">
        <v/>
      </c>
      <c r="N67" s="10">
        <v>195.04594251120065</v>
      </c>
      <c r="O67" s="10">
        <v>6.1112248371135909</v>
      </c>
      <c r="P67" s="10">
        <v>1.4354757572623511</v>
      </c>
      <c r="Q67" s="10">
        <v>1.2613321336668186</v>
      </c>
      <c r="R67" s="10">
        <v>72.26900782333972</v>
      </c>
      <c r="S67" s="10" t="str">
        <v/>
      </c>
      <c r="T67" s="10">
        <v>465.19785093128718</v>
      </c>
      <c r="U67" s="10" t="b">
        <v>0</v>
      </c>
      <c r="V67" s="10" t="str">
        <v/>
      </c>
    </row>
    <row r="68" spans="1:22" hidden="1" x14ac:dyDescent="0.25">
      <c r="A68" s="10"/>
      <c r="B68" s="10"/>
      <c r="C68" s="10"/>
      <c r="D68" s="10">
        <v>-55</v>
      </c>
      <c r="E68" s="10">
        <v>-0.95993108859688125</v>
      </c>
      <c r="F68" s="10">
        <v>-0.79321640697118012</v>
      </c>
      <c r="G68" s="10">
        <v>-45.447952359980114</v>
      </c>
      <c r="H68" s="10">
        <v>2.2835312483686501</v>
      </c>
      <c r="I68" s="10">
        <v>-130.8367029177638</v>
      </c>
      <c r="J68" s="10">
        <v>-201.8417029177638</v>
      </c>
      <c r="K68" s="10">
        <v>158.1582970822362</v>
      </c>
      <c r="L68" s="10" t="str">
        <v/>
      </c>
      <c r="M68" s="10" t="str">
        <v/>
      </c>
      <c r="N68" s="10">
        <v>201.8417029177638</v>
      </c>
      <c r="O68" s="10">
        <v>5.9926164428423938</v>
      </c>
      <c r="P68" s="10">
        <v>1.3482092946626356</v>
      </c>
      <c r="Q68" s="10">
        <v>1.3449417370026606</v>
      </c>
      <c r="R68" s="10">
        <v>77.059485221246391</v>
      </c>
      <c r="S68" s="10" t="str">
        <v/>
      </c>
      <c r="T68" s="10">
        <v>765.19785093128371</v>
      </c>
      <c r="U68" s="10" t="b">
        <v>0</v>
      </c>
      <c r="V68" s="10" t="str">
        <v/>
      </c>
    </row>
    <row r="69" spans="1:22" hidden="1" x14ac:dyDescent="0.25">
      <c r="A69" s="10"/>
      <c r="B69" s="10"/>
      <c r="C69" s="10"/>
      <c r="D69" s="10">
        <v>-60</v>
      </c>
      <c r="E69" s="10">
        <v>-1.0471975511965976</v>
      </c>
      <c r="F69" s="10">
        <v>-0.80899584153587567</v>
      </c>
      <c r="G69" s="10">
        <v>-46.352047363640018</v>
      </c>
      <c r="H69" s="10">
        <v>2.4069085379243247</v>
      </c>
      <c r="I69" s="10">
        <v>-137.90570089706745</v>
      </c>
      <c r="J69" s="10">
        <v>-208.91070089706744</v>
      </c>
      <c r="K69" s="10">
        <v>151.08929910293256</v>
      </c>
      <c r="L69" s="10" t="str">
        <v/>
      </c>
      <c r="M69" s="10" t="str">
        <v/>
      </c>
      <c r="N69" s="10">
        <v>208.91070089706744</v>
      </c>
      <c r="O69" s="10">
        <v>5.8692391532867196</v>
      </c>
      <c r="P69" s="10">
        <v>1.2609428320629186</v>
      </c>
      <c r="Q69" s="10">
        <v>1.4335994170270929</v>
      </c>
      <c r="R69" s="10">
        <v>82.139196108067679</v>
      </c>
      <c r="S69" s="10" t="str">
        <v/>
      </c>
      <c r="T69" s="10">
        <v>1065.1978509312855</v>
      </c>
      <c r="U69" s="10" t="b">
        <v>0</v>
      </c>
      <c r="V69" s="10" t="str">
        <v/>
      </c>
    </row>
    <row r="70" spans="1:22" hidden="1" x14ac:dyDescent="0.25">
      <c r="A70" s="10"/>
      <c r="B70" s="10"/>
      <c r="C70" s="10"/>
      <c r="D70" s="10">
        <v>-65</v>
      </c>
      <c r="E70" s="10">
        <v>-1.1344640137963142</v>
      </c>
      <c r="F70" s="10">
        <v>-0.81695992339347834</v>
      </c>
      <c r="G70" s="10">
        <v>-46.808355641777361</v>
      </c>
      <c r="H70" s="10">
        <v>2.5333875284291461</v>
      </c>
      <c r="I70" s="10">
        <v>-145.15241325006892</v>
      </c>
      <c r="J70" s="10">
        <v>-216.15741325006891</v>
      </c>
      <c r="K70" s="10">
        <v>143.84258674993109</v>
      </c>
      <c r="L70" s="10" t="str">
        <v/>
      </c>
      <c r="M70" s="10" t="str">
        <v/>
      </c>
      <c r="N70" s="10">
        <v>216.15741325006891</v>
      </c>
      <c r="O70" s="10">
        <v>5.7427601627818978</v>
      </c>
      <c r="P70" s="10">
        <v>1.1736763694632022</v>
      </c>
      <c r="Q70" s="10">
        <v>1.5255244172789715</v>
      </c>
      <c r="R70" s="10">
        <v>87.406110654239342</v>
      </c>
      <c r="S70" s="10" t="str">
        <v/>
      </c>
      <c r="T70" s="10">
        <v>1365.1978509312855</v>
      </c>
      <c r="U70" s="10" t="b">
        <v>0</v>
      </c>
      <c r="V70" s="10" t="str">
        <v/>
      </c>
    </row>
    <row r="71" spans="1:22" hidden="1" x14ac:dyDescent="0.25">
      <c r="A71" s="10"/>
      <c r="B71" s="10"/>
      <c r="C71" s="10"/>
      <c r="D71" s="10">
        <v>-70</v>
      </c>
      <c r="E71" s="10">
        <v>-1.2217304763960306</v>
      </c>
      <c r="F71" s="10">
        <v>-0.8168508695713691</v>
      </c>
      <c r="G71" s="10">
        <v>-46.802107318030728</v>
      </c>
      <c r="H71" s="10">
        <v>2.6609263786585</v>
      </c>
      <c r="I71" s="10">
        <v>-152.45985109216201</v>
      </c>
      <c r="J71" s="10">
        <v>-223.46485109216201</v>
      </c>
      <c r="K71" s="10">
        <v>136.53514890783799</v>
      </c>
      <c r="L71" s="10" t="str">
        <v/>
      </c>
      <c r="M71" s="10" t="str">
        <v/>
      </c>
      <c r="N71" s="10">
        <v>223.46485109216201</v>
      </c>
      <c r="O71" s="10">
        <v>5.6152213125525448</v>
      </c>
      <c r="P71" s="10">
        <v>1.0864099068634865</v>
      </c>
      <c r="Q71" s="10">
        <v>1.6185632779917651</v>
      </c>
      <c r="R71" s="10">
        <v>92.736844703787952</v>
      </c>
      <c r="S71" s="10" t="str">
        <v/>
      </c>
      <c r="T71" s="10">
        <v>1665.1978509312826</v>
      </c>
      <c r="U71" s="10" t="b">
        <v>0</v>
      </c>
      <c r="V71" s="10" t="str">
        <v/>
      </c>
    </row>
    <row r="72" spans="1:22" hidden="1" x14ac:dyDescent="0.25">
      <c r="A72" s="10"/>
      <c r="B72" s="10"/>
      <c r="C72" s="10"/>
      <c r="D72" s="10">
        <v>-75</v>
      </c>
      <c r="E72" s="10">
        <v>-1.3089969389957472</v>
      </c>
      <c r="F72" s="10">
        <v>-0.80867228100784738</v>
      </c>
      <c r="G72" s="10">
        <v>-46.333508710966974</v>
      </c>
      <c r="H72" s="10">
        <v>2.7873474946113892</v>
      </c>
      <c r="I72" s="10">
        <v>-159.70324747759656</v>
      </c>
      <c r="J72" s="10">
        <v>-230.70824747759656</v>
      </c>
      <c r="K72" s="10">
        <v>129.29175252240344</v>
      </c>
      <c r="L72" s="10" t="str">
        <v/>
      </c>
      <c r="M72" s="10" t="str">
        <v/>
      </c>
      <c r="N72" s="10">
        <v>230.70824747759656</v>
      </c>
      <c r="O72" s="10">
        <v>5.488800196599656</v>
      </c>
      <c r="P72" s="10">
        <v>0.99914344426376966</v>
      </c>
      <c r="Q72" s="10">
        <v>1.7104274182477222</v>
      </c>
      <c r="R72" s="10">
        <v>98.000272229052129</v>
      </c>
      <c r="S72" s="10" t="str">
        <v/>
      </c>
      <c r="T72" s="10">
        <v>1965.1978509312837</v>
      </c>
      <c r="U72" s="10" t="b">
        <v>0</v>
      </c>
      <c r="V72" s="10" t="str">
        <v/>
      </c>
    </row>
    <row r="73" spans="1:22" hidden="1" x14ac:dyDescent="0.25">
      <c r="A73" s="10"/>
      <c r="B73" s="10"/>
      <c r="C73" s="10"/>
      <c r="D73" s="10">
        <v>-80</v>
      </c>
      <c r="E73" s="10">
        <v>-1.3962634015954636</v>
      </c>
      <c r="F73" s="10">
        <v>-0.79268859418380433</v>
      </c>
      <c r="G73" s="10">
        <v>-45.417710914890442</v>
      </c>
      <c r="H73" s="10">
        <v>2.9106163333568702</v>
      </c>
      <c r="I73" s="10">
        <v>-166.76603168319136</v>
      </c>
      <c r="J73" s="10">
        <v>-237.77103168319135</v>
      </c>
      <c r="K73" s="10">
        <v>122.22896831680865</v>
      </c>
      <c r="L73" s="10" t="str">
        <v/>
      </c>
      <c r="M73" s="10" t="str">
        <v/>
      </c>
      <c r="N73" s="10">
        <v>237.77103168319135</v>
      </c>
      <c r="O73" s="10">
        <v>5.3655313578541746</v>
      </c>
      <c r="P73" s="10">
        <v>0.9118769816640534</v>
      </c>
      <c r="Q73" s="10">
        <v>1.7989706416244371</v>
      </c>
      <c r="R73" s="10">
        <v>103.07342523302198</v>
      </c>
      <c r="S73" s="10" t="str">
        <v/>
      </c>
      <c r="T73" s="10">
        <v>2265.197850931283</v>
      </c>
      <c r="U73" s="10" t="b">
        <v>0</v>
      </c>
      <c r="V73" s="10" t="str">
        <v/>
      </c>
    </row>
    <row r="74" spans="1:22" hidden="1" x14ac:dyDescent="0.25">
      <c r="A74" s="10"/>
      <c r="B74" s="10"/>
      <c r="C74" s="10"/>
      <c r="D74" s="10">
        <v>-85</v>
      </c>
      <c r="E74" s="10">
        <v>-1.4835298641951802</v>
      </c>
      <c r="F74" s="10">
        <v>-0.76938617849435864</v>
      </c>
      <c r="G74" s="10">
        <v>-44.082580843425774</v>
      </c>
      <c r="H74" s="10">
        <v>3.0290781983585084</v>
      </c>
      <c r="I74" s="10">
        <v>-173.55339658103375</v>
      </c>
      <c r="J74" s="10">
        <v>-244.55839658103375</v>
      </c>
      <c r="K74" s="10">
        <v>115.44160341896625</v>
      </c>
      <c r="L74" s="10" t="str">
        <v/>
      </c>
      <c r="M74" s="10" t="str">
        <v/>
      </c>
      <c r="N74" s="10">
        <v>244.55839658103375</v>
      </c>
      <c r="O74" s="10">
        <v>5.2470694928525363</v>
      </c>
      <c r="P74" s="10">
        <v>0.82461051906433591</v>
      </c>
      <c r="Q74" s="10">
        <v>1.8824246187987221</v>
      </c>
      <c r="R74" s="10">
        <v>107.85498590868963</v>
      </c>
      <c r="S74" s="10" t="str">
        <v/>
      </c>
      <c r="T74" s="10">
        <v>2565.1978509312862</v>
      </c>
      <c r="U74" s="10" t="b">
        <v>0</v>
      </c>
      <c r="V74" s="10" t="str">
        <v/>
      </c>
    </row>
    <row r="75" spans="1:22" hidden="1" x14ac:dyDescent="0.25">
      <c r="A75" s="10"/>
      <c r="B75" s="10"/>
      <c r="C75" s="10"/>
      <c r="D75" s="10">
        <v>-90</v>
      </c>
      <c r="E75" s="10">
        <v>-1.5707963267948966</v>
      </c>
      <c r="F75" s="10">
        <v>-0.73940873760739778</v>
      </c>
      <c r="G75" s="10">
        <v>-42.365000000000002</v>
      </c>
      <c r="H75" s="10">
        <v>3.1415926535897931</v>
      </c>
      <c r="I75" s="10">
        <v>-180</v>
      </c>
      <c r="J75" s="10">
        <v>-251.005</v>
      </c>
      <c r="K75" s="10">
        <v>108.995</v>
      </c>
      <c r="L75" s="10" t="str">
        <v/>
      </c>
      <c r="M75" s="10" t="str">
        <v/>
      </c>
      <c r="N75" s="10">
        <v>251.005</v>
      </c>
      <c r="O75" s="10">
        <v>5.1345550376212516</v>
      </c>
      <c r="P75" s="10">
        <v>0.73734405646462042</v>
      </c>
      <c r="Q75" s="10">
        <v>1.9595319457070857</v>
      </c>
      <c r="R75" s="10">
        <v>112.27291031007438</v>
      </c>
      <c r="S75" s="10" t="str">
        <v/>
      </c>
      <c r="T75" s="10">
        <v>2865.1978509312835</v>
      </c>
      <c r="U75" s="10" t="b">
        <v>0</v>
      </c>
      <c r="V75" s="10" t="str">
        <v/>
      </c>
    </row>
  </sheetData>
  <sheetProtection sheet="1" objects="1" scenarios="1" selectLockedCells="1"/>
  <mergeCells count="3">
    <mergeCell ref="C8:D8"/>
    <mergeCell ref="F8:G8"/>
    <mergeCell ref="J2:L2"/>
  </mergeCells>
  <dataValidations count="2">
    <dataValidation type="list" allowBlank="1" showInputMessage="1" showErrorMessage="1" sqref="E3 E5">
      <formula1>"N, S"</formula1>
    </dataValidation>
    <dataValidation type="list" allowBlank="1" showInputMessage="1" showErrorMessage="1" sqref="H3 H5">
      <formula1>"E, W"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2017-03-26T06:30:32Z</dcterms:created>
  <dcterms:modified xsi:type="dcterms:W3CDTF">2017-12-05T14:18:51Z</dcterms:modified>
</cp:coreProperties>
</file>