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Astro/StarToStarDistances/"/>
    </mc:Choice>
  </mc:AlternateContent>
  <xr:revisionPtr revIDLastSave="0" documentId="13_ncr:1_{5E41CD74-6CDE-5049-BCCA-F35F48006A63}" xr6:coauthVersionLast="45" xr6:coauthVersionMax="45" xr10:uidLastSave="{00000000-0000-0000-0000-000000000000}"/>
  <bookViews>
    <workbookView xWindow="320" yWindow="460" windowWidth="28040" windowHeight="16380" activeTab="1" xr2:uid="{4B72A77D-2372-5F4A-B502-270F30C3B947}"/>
  </bookViews>
  <sheets>
    <sheet name="Sheet1" sheetId="1" r:id="rId1"/>
    <sheet name="Sheet2" sheetId="2" r:id="rId2"/>
  </sheets>
  <definedNames>
    <definedName name="_xlnm._FilterDatabase" localSheetId="1" hidden="1">Sheet2!$A$40:$B$42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" l="1"/>
  <c r="J44" i="2" l="1"/>
  <c r="J46" i="2" s="1"/>
  <c r="J53" i="2"/>
  <c r="J55" i="2" s="1"/>
  <c r="J52" i="2"/>
  <c r="G52" i="2"/>
  <c r="I46" i="2"/>
  <c r="I45" i="2"/>
  <c r="J45" i="2" l="1"/>
  <c r="J54" i="2"/>
  <c r="F53" i="2"/>
  <c r="F55" i="2" s="1"/>
  <c r="F44" i="2"/>
  <c r="F46" i="2" s="1"/>
  <c r="F54" i="2" l="1"/>
  <c r="F45" i="2"/>
  <c r="J40" i="2"/>
  <c r="L44" i="2" s="1"/>
  <c r="F41" i="2"/>
  <c r="J32" i="2"/>
  <c r="F32" i="2"/>
  <c r="F33" i="2" s="1"/>
  <c r="L45" i="2" l="1"/>
  <c r="L46" i="2"/>
  <c r="J41" i="2"/>
  <c r="J42" i="2"/>
  <c r="F42" i="2"/>
  <c r="F34" i="2"/>
  <c r="F48" i="2" l="1"/>
  <c r="F50" i="2" s="1"/>
  <c r="D48" i="2" l="1"/>
  <c r="E48" i="2" s="1"/>
  <c r="F49" i="2"/>
  <c r="F59" i="2" s="1"/>
  <c r="F62" i="2" s="1"/>
  <c r="F58" i="2" l="1"/>
  <c r="F61" i="2" s="1"/>
  <c r="F63" i="2"/>
  <c r="F65" i="2" s="1"/>
  <c r="D65" i="2" s="1"/>
  <c r="E65" i="2" s="1"/>
</calcChain>
</file>

<file path=xl/sharedStrings.xml><?xml version="1.0" encoding="utf-8"?>
<sst xmlns="http://schemas.openxmlformats.org/spreadsheetml/2006/main" count="197" uniqueCount="147">
  <si>
    <t>LD = arccos[sin(Dec1)*sin(Dec2) + cos(Dec1)*cos(Dec2)*cos(GHA2-GHA1)].</t>
  </si>
  <si>
    <t>Dec Star 1 degrees=A4</t>
  </si>
  <si>
    <t>Dec Star 1</t>
  </si>
  <si>
    <t>SHA Star 1</t>
  </si>
  <si>
    <t>Degs</t>
  </si>
  <si>
    <t>Mins</t>
  </si>
  <si>
    <t>Radians</t>
  </si>
  <si>
    <t>Dec Star 2</t>
  </si>
  <si>
    <t>SHA Star 2</t>
  </si>
  <si>
    <t>Star 1</t>
  </si>
  <si>
    <t>Star 2</t>
  </si>
  <si>
    <t>GHA  Psi</t>
  </si>
  <si>
    <t xml:space="preserve">Decimal Degrees </t>
  </si>
  <si>
    <t>Var</t>
  </si>
  <si>
    <t xml:space="preserve">Schedar </t>
  </si>
  <si>
    <t xml:space="preserve">Kochab </t>
  </si>
  <si>
    <t xml:space="preserve">Dubhe </t>
  </si>
  <si>
    <t>Alkaid</t>
  </si>
  <si>
    <t xml:space="preserve">Alioth </t>
  </si>
  <si>
    <t xml:space="preserve">Aldeberan </t>
  </si>
  <si>
    <t xml:space="preserve">Sirius </t>
  </si>
  <si>
    <t xml:space="preserve">Rigel </t>
  </si>
  <si>
    <t xml:space="preserve">Procyon </t>
  </si>
  <si>
    <t xml:space="preserve">Betelgeuse </t>
  </si>
  <si>
    <t xml:space="preserve">Arcturus </t>
  </si>
  <si>
    <t xml:space="preserve">Pollux </t>
  </si>
  <si>
    <t>0.0</t>
  </si>
  <si>
    <t>Altair</t>
  </si>
  <si>
    <t>Vega</t>
  </si>
  <si>
    <t>Regulus</t>
  </si>
  <si>
    <t>Spica</t>
  </si>
  <si>
    <t>Antares</t>
  </si>
  <si>
    <t>Hamal</t>
  </si>
  <si>
    <t>1.0</t>
  </si>
  <si>
    <t>2.0</t>
  </si>
  <si>
    <t>Schedar</t>
  </si>
  <si>
    <t>Kochkab</t>
  </si>
  <si>
    <t>Dubhe</t>
  </si>
  <si>
    <t>Alioth</t>
  </si>
  <si>
    <t>Aldeberan</t>
  </si>
  <si>
    <t>Sirius</t>
  </si>
  <si>
    <t>Rigel</t>
  </si>
  <si>
    <t>Procyon</t>
  </si>
  <si>
    <t>Capella</t>
  </si>
  <si>
    <t>Betelgeuse</t>
  </si>
  <si>
    <t>Arcturus</t>
  </si>
  <si>
    <t>Pollux</t>
  </si>
  <si>
    <t>Circumpolar</t>
  </si>
  <si>
    <t>Winter Hexagon</t>
  </si>
  <si>
    <t>47 30'</t>
  </si>
  <si>
    <t>60 12'</t>
  </si>
  <si>
    <t>73 15'</t>
  </si>
  <si>
    <t>68 28'</t>
  </si>
  <si>
    <t>Ecliptic</t>
  </si>
  <si>
    <t>23 20'</t>
  </si>
  <si>
    <t>25 45'</t>
  </si>
  <si>
    <t>21 29'</t>
  </si>
  <si>
    <t>25 43'</t>
  </si>
  <si>
    <t>15 15'</t>
  </si>
  <si>
    <t>10 27'</t>
  </si>
  <si>
    <t>33 11'</t>
  </si>
  <si>
    <t>39 28'</t>
  </si>
  <si>
    <t>65 50'</t>
  </si>
  <si>
    <t>25 42'</t>
  </si>
  <si>
    <t>38 30'</t>
  </si>
  <si>
    <t>30 40'</t>
  </si>
  <si>
    <t>39 51'</t>
  </si>
  <si>
    <t>53 57'</t>
  </si>
  <si>
    <t>18 36'</t>
  </si>
  <si>
    <t>30 41'</t>
  </si>
  <si>
    <t>51 07'</t>
  </si>
  <si>
    <t>46 17'</t>
  </si>
  <si>
    <t>46 01'</t>
  </si>
  <si>
    <t>26 29'</t>
  </si>
  <si>
    <t>Deneb</t>
  </si>
  <si>
    <t>Summer Triangle</t>
  </si>
  <si>
    <t>24 12'</t>
  </si>
  <si>
    <t>74 28'</t>
  </si>
  <si>
    <t>81 16</t>
  </si>
  <si>
    <t>59 08'</t>
  </si>
  <si>
    <t>23 39'</t>
  </si>
  <si>
    <t>25 57'</t>
  </si>
  <si>
    <t>54  12'</t>
  </si>
  <si>
    <t>47 04'</t>
  </si>
  <si>
    <t>51 22'</t>
  </si>
  <si>
    <t>22 51.5</t>
  </si>
  <si>
    <t>34 14'</t>
  </si>
  <si>
    <t>45 01'</t>
  </si>
  <si>
    <t>32 47'</t>
  </si>
  <si>
    <t>55 58'</t>
  </si>
  <si>
    <t>60 16'</t>
  </si>
  <si>
    <t>54 04'</t>
  </si>
  <si>
    <t>59 42'</t>
  </si>
  <si>
    <t>45 54'</t>
  </si>
  <si>
    <t>44 08'</t>
  </si>
  <si>
    <t>33 08'</t>
  </si>
  <si>
    <t>55 40'</t>
  </si>
  <si>
    <t>35 32'</t>
  </si>
  <si>
    <t>38 01'</t>
  </si>
  <si>
    <t>23 50'</t>
  </si>
  <si>
    <t>27 07'</t>
  </si>
  <si>
    <t>21 23'</t>
  </si>
  <si>
    <t>Star1</t>
  </si>
  <si>
    <t>Star2</t>
  </si>
  <si>
    <t>Sha Degs</t>
  </si>
  <si>
    <t>Sha Mins</t>
  </si>
  <si>
    <t>Dec degs</t>
  </si>
  <si>
    <t>Dec Mins</t>
  </si>
  <si>
    <t xml:space="preserve">EP </t>
  </si>
  <si>
    <t>Long Degs</t>
  </si>
  <si>
    <t>Long Mins</t>
  </si>
  <si>
    <t>Lat degs</t>
  </si>
  <si>
    <t>Lat Mins</t>
  </si>
  <si>
    <t>Lat name</t>
  </si>
  <si>
    <t>N</t>
  </si>
  <si>
    <t>Long Name</t>
  </si>
  <si>
    <t>W</t>
  </si>
  <si>
    <t>sin</t>
  </si>
  <si>
    <t>cos</t>
  </si>
  <si>
    <t>decimal</t>
  </si>
  <si>
    <t>Name</t>
  </si>
  <si>
    <t>46 48'</t>
  </si>
  <si>
    <t>A</t>
  </si>
  <si>
    <t>B</t>
  </si>
  <si>
    <t>Calc Star1ToStar2 Distance</t>
  </si>
  <si>
    <t>dh1</t>
  </si>
  <si>
    <t>dh2</t>
  </si>
  <si>
    <t>H</t>
  </si>
  <si>
    <t>dh</t>
  </si>
  <si>
    <t>SHA(2) - SHA(1)</t>
  </si>
  <si>
    <t>Corr Star1ToStar2 Distance</t>
  </si>
  <si>
    <t>Total</t>
  </si>
  <si>
    <t>CorrectedDistance</t>
  </si>
  <si>
    <t>DistanceInTheory</t>
  </si>
  <si>
    <t>Refraction</t>
  </si>
  <si>
    <t>72 01'</t>
  </si>
  <si>
    <t>79 55'</t>
  </si>
  <si>
    <t>78 34'</t>
  </si>
  <si>
    <t>14 45'</t>
  </si>
  <si>
    <t>27 09'</t>
  </si>
  <si>
    <t>40 45'</t>
  </si>
  <si>
    <t>51 37'</t>
  </si>
  <si>
    <t>37 03'</t>
  </si>
  <si>
    <t>Note gha Aires 000 at 2019 Apr 06 11:02:13</t>
  </si>
  <si>
    <t>Ebbco B</t>
  </si>
  <si>
    <t>1' low</t>
  </si>
  <si>
    <t>2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</si>
</sst>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rgb="FFFFFFFF"/>
      <name val="-webkit-standard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right"/>
    </xf>
    <xf numFmtId="0" fontId="0" fillId="2" borderId="0" xfId="0" applyFont="1" applyFill="1"/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CE38-E538-2845-AB9F-38ACB827A3A3}">
  <dimension ref="A1:M37"/>
  <sheetViews>
    <sheetView workbookViewId="0">
      <selection activeCell="D5" sqref="D5"/>
    </sheetView>
  </sheetViews>
  <sheetFormatPr baseColWidth="10" defaultRowHeight="16"/>
  <cols>
    <col min="4" max="4" width="16.5" customWidth="1"/>
  </cols>
  <sheetData>
    <row r="1" spans="1:5">
      <c r="A1" t="s">
        <v>9</v>
      </c>
    </row>
    <row r="4" spans="1:5">
      <c r="B4" s="4" t="s">
        <v>4</v>
      </c>
      <c r="C4" s="4" t="s">
        <v>5</v>
      </c>
      <c r="D4" t="s">
        <v>12</v>
      </c>
      <c r="E4" s="4" t="s">
        <v>6</v>
      </c>
    </row>
    <row r="5" spans="1:5">
      <c r="A5" s="3" t="s">
        <v>2</v>
      </c>
    </row>
    <row r="6" spans="1:5">
      <c r="A6" t="s">
        <v>3</v>
      </c>
    </row>
    <row r="9" spans="1:5">
      <c r="A9" t="s">
        <v>10</v>
      </c>
    </row>
    <row r="11" spans="1:5">
      <c r="A11" t="s">
        <v>7</v>
      </c>
    </row>
    <row r="12" spans="1:5">
      <c r="A12" t="s">
        <v>8</v>
      </c>
    </row>
    <row r="14" spans="1:5">
      <c r="A14" t="s">
        <v>11</v>
      </c>
    </row>
    <row r="37" spans="1:13">
      <c r="A37" s="2" t="s">
        <v>1</v>
      </c>
      <c r="B37" s="1" t="s">
        <v>0</v>
      </c>
      <c r="C37" s="1" t="s">
        <v>0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  <c r="M37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7B59-C7DF-2548-83D4-ED98AD4BABBA}">
  <dimension ref="A1:AA68"/>
  <sheetViews>
    <sheetView tabSelected="1" topLeftCell="A42" zoomScale="102" workbookViewId="0">
      <selection activeCell="A67" sqref="A67"/>
    </sheetView>
  </sheetViews>
  <sheetFormatPr baseColWidth="10" defaultRowHeight="16"/>
  <cols>
    <col min="1" max="1" width="14.6640625" customWidth="1"/>
    <col min="2" max="2" width="10.83203125" style="5" bestFit="1" customWidth="1"/>
    <col min="8" max="8" width="10" customWidth="1"/>
    <col min="9" max="9" width="9.5" bestFit="1" customWidth="1"/>
    <col min="10" max="10" width="12.33203125" customWidth="1"/>
    <col min="11" max="11" width="9" customWidth="1"/>
    <col min="12" max="12" width="10" customWidth="1"/>
    <col min="13" max="13" width="10.33203125" bestFit="1" customWidth="1"/>
    <col min="14" max="14" width="10.6640625" customWidth="1"/>
    <col min="15" max="15" width="9.5" customWidth="1"/>
    <col min="16" max="16" width="3.1640625" customWidth="1"/>
    <col min="17" max="18" width="9.5" customWidth="1"/>
    <col min="19" max="19" width="8.5" customWidth="1"/>
    <col min="21" max="21" width="8.83203125" customWidth="1"/>
    <col min="22" max="23" width="10" customWidth="1"/>
  </cols>
  <sheetData>
    <row r="1" spans="1:27">
      <c r="A1" s="8" t="s">
        <v>143</v>
      </c>
      <c r="B1" s="15"/>
      <c r="C1" s="8"/>
    </row>
    <row r="2" spans="1:27">
      <c r="C2" s="17" t="s">
        <v>47</v>
      </c>
      <c r="D2" s="18"/>
      <c r="E2" s="18"/>
      <c r="F2" s="18"/>
      <c r="G2" s="18"/>
      <c r="I2" s="17" t="s">
        <v>48</v>
      </c>
      <c r="J2" s="17"/>
      <c r="K2" s="18"/>
      <c r="L2" s="18"/>
      <c r="M2" s="18"/>
      <c r="N2" s="18"/>
      <c r="O2" s="18"/>
      <c r="P2" s="7"/>
      <c r="Q2" s="7"/>
      <c r="R2" s="17" t="s">
        <v>53</v>
      </c>
      <c r="S2" s="18"/>
      <c r="T2" s="18"/>
      <c r="U2" s="18"/>
      <c r="V2" s="18"/>
      <c r="W2" s="18"/>
      <c r="Y2" s="17" t="s">
        <v>75</v>
      </c>
      <c r="Z2" s="18"/>
      <c r="AA2" s="18"/>
    </row>
    <row r="3" spans="1:27">
      <c r="C3" t="s">
        <v>35</v>
      </c>
      <c r="D3" t="s">
        <v>36</v>
      </c>
      <c r="E3" t="s">
        <v>37</v>
      </c>
      <c r="F3" t="s">
        <v>17</v>
      </c>
      <c r="G3" t="s">
        <v>38</v>
      </c>
      <c r="I3" t="s">
        <v>40</v>
      </c>
      <c r="J3" t="s">
        <v>41</v>
      </c>
      <c r="K3" t="s">
        <v>42</v>
      </c>
      <c r="L3" t="s">
        <v>43</v>
      </c>
      <c r="M3" t="s">
        <v>44</v>
      </c>
      <c r="N3" t="s">
        <v>39</v>
      </c>
      <c r="O3" t="s">
        <v>46</v>
      </c>
      <c r="R3" t="s">
        <v>45</v>
      </c>
      <c r="S3" t="s">
        <v>27</v>
      </c>
      <c r="T3" t="s">
        <v>29</v>
      </c>
      <c r="U3" t="s">
        <v>30</v>
      </c>
      <c r="V3" t="s">
        <v>31</v>
      </c>
      <c r="W3" t="s">
        <v>32</v>
      </c>
      <c r="Y3" t="s">
        <v>27</v>
      </c>
      <c r="Z3" t="s">
        <v>74</v>
      </c>
      <c r="AA3" t="s">
        <v>28</v>
      </c>
    </row>
    <row r="4" spans="1:27">
      <c r="A4" t="s">
        <v>14</v>
      </c>
      <c r="B4" s="5">
        <v>2.2000000000000002</v>
      </c>
      <c r="D4" t="s">
        <v>49</v>
      </c>
      <c r="E4" t="s">
        <v>50</v>
      </c>
      <c r="F4" t="s">
        <v>51</v>
      </c>
      <c r="G4" t="s">
        <v>52</v>
      </c>
    </row>
    <row r="5" spans="1:27">
      <c r="A5" t="s">
        <v>15</v>
      </c>
      <c r="B5" s="5">
        <v>2.1</v>
      </c>
      <c r="E5" t="s">
        <v>54</v>
      </c>
      <c r="F5" t="s">
        <v>55</v>
      </c>
      <c r="G5" t="s">
        <v>56</v>
      </c>
    </row>
    <row r="6" spans="1:27">
      <c r="A6" t="s">
        <v>16</v>
      </c>
      <c r="B6" s="5">
        <v>1.8</v>
      </c>
      <c r="F6" t="s">
        <v>57</v>
      </c>
      <c r="G6" t="s">
        <v>58</v>
      </c>
    </row>
    <row r="7" spans="1:27">
      <c r="A7" t="s">
        <v>17</v>
      </c>
      <c r="B7" s="5">
        <v>1.9</v>
      </c>
      <c r="G7" t="s">
        <v>59</v>
      </c>
    </row>
    <row r="8" spans="1:27">
      <c r="A8" t="s">
        <v>18</v>
      </c>
      <c r="B8" s="5">
        <v>1.8</v>
      </c>
    </row>
    <row r="11" spans="1:27">
      <c r="A11" t="s">
        <v>20</v>
      </c>
      <c r="B11" s="5">
        <v>-1.5</v>
      </c>
      <c r="J11" t="s">
        <v>80</v>
      </c>
      <c r="K11" t="s">
        <v>63</v>
      </c>
      <c r="L11" t="s">
        <v>62</v>
      </c>
      <c r="M11" t="s">
        <v>100</v>
      </c>
      <c r="N11" t="s">
        <v>72</v>
      </c>
      <c r="O11" t="s">
        <v>83</v>
      </c>
    </row>
    <row r="12" spans="1:27">
      <c r="A12" t="s">
        <v>21</v>
      </c>
      <c r="B12" s="5">
        <v>0.1</v>
      </c>
      <c r="K12" t="s">
        <v>64</v>
      </c>
      <c r="L12" t="s">
        <v>82</v>
      </c>
      <c r="M12" t="s">
        <v>68</v>
      </c>
      <c r="N12" t="s">
        <v>73</v>
      </c>
      <c r="O12" t="s">
        <v>84</v>
      </c>
    </row>
    <row r="13" spans="1:27">
      <c r="A13" t="s">
        <v>22</v>
      </c>
      <c r="B13" s="5">
        <v>0.4</v>
      </c>
      <c r="L13" t="s">
        <v>70</v>
      </c>
      <c r="M13" t="s">
        <v>81</v>
      </c>
      <c r="N13" t="s">
        <v>71</v>
      </c>
      <c r="O13" t="s">
        <v>85</v>
      </c>
      <c r="W13" t="s">
        <v>96</v>
      </c>
    </row>
    <row r="14" spans="1:27">
      <c r="A14" t="s">
        <v>43</v>
      </c>
      <c r="B14" s="5">
        <v>0.1</v>
      </c>
      <c r="M14" t="s">
        <v>61</v>
      </c>
      <c r="N14" t="s">
        <v>69</v>
      </c>
      <c r="O14" t="s">
        <v>86</v>
      </c>
      <c r="W14" t="s">
        <v>94</v>
      </c>
      <c r="Z14" t="s">
        <v>77</v>
      </c>
    </row>
    <row r="15" spans="1:27">
      <c r="A15" t="s">
        <v>23</v>
      </c>
      <c r="B15" s="5" t="s">
        <v>13</v>
      </c>
      <c r="N15" t="s">
        <v>101</v>
      </c>
      <c r="O15" t="s">
        <v>60</v>
      </c>
      <c r="W15" t="s">
        <v>95</v>
      </c>
    </row>
    <row r="16" spans="1:27">
      <c r="A16" t="s">
        <v>19</v>
      </c>
      <c r="B16" s="5">
        <v>0.9</v>
      </c>
      <c r="O16" t="s">
        <v>87</v>
      </c>
      <c r="W16" t="s">
        <v>97</v>
      </c>
    </row>
    <row r="17" spans="1:27">
      <c r="A17" t="s">
        <v>25</v>
      </c>
      <c r="B17" s="5">
        <v>1.1000000000000001</v>
      </c>
      <c r="E17" t="s">
        <v>121</v>
      </c>
    </row>
    <row r="19" spans="1:27">
      <c r="A19" t="s">
        <v>24</v>
      </c>
      <c r="B19" s="6" t="s">
        <v>26</v>
      </c>
      <c r="E19" t="s">
        <v>67</v>
      </c>
      <c r="F19" t="s">
        <v>65</v>
      </c>
      <c r="G19" t="s">
        <v>66</v>
      </c>
      <c r="Q19" t="s">
        <v>24</v>
      </c>
      <c r="S19" t="s">
        <v>78</v>
      </c>
      <c r="T19" t="s">
        <v>92</v>
      </c>
      <c r="U19" t="s">
        <v>88</v>
      </c>
      <c r="V19" t="s">
        <v>89</v>
      </c>
      <c r="AA19" t="s">
        <v>79</v>
      </c>
    </row>
    <row r="20" spans="1:27">
      <c r="A20" t="s">
        <v>27</v>
      </c>
      <c r="B20" s="5">
        <v>0.8</v>
      </c>
      <c r="Q20" t="s">
        <v>27</v>
      </c>
      <c r="V20" t="s">
        <v>90</v>
      </c>
    </row>
    <row r="22" spans="1:27">
      <c r="A22" t="s">
        <v>29</v>
      </c>
      <c r="B22" s="5">
        <v>1.4</v>
      </c>
      <c r="C22" t="s">
        <v>137</v>
      </c>
      <c r="F22" t="s">
        <v>135</v>
      </c>
      <c r="G22" t="s">
        <v>136</v>
      </c>
      <c r="O22" t="s">
        <v>142</v>
      </c>
      <c r="Q22" t="s">
        <v>29</v>
      </c>
      <c r="S22" t="s">
        <v>138</v>
      </c>
      <c r="U22" t="s">
        <v>91</v>
      </c>
      <c r="V22" t="s">
        <v>141</v>
      </c>
      <c r="Y22" t="s">
        <v>138</v>
      </c>
      <c r="Z22" t="s">
        <v>140</v>
      </c>
      <c r="AA22" t="s">
        <v>139</v>
      </c>
    </row>
    <row r="23" spans="1:27">
      <c r="A23" t="s">
        <v>30</v>
      </c>
      <c r="B23" s="6" t="s">
        <v>33</v>
      </c>
      <c r="Q23" t="s">
        <v>30</v>
      </c>
      <c r="T23" t="s">
        <v>91</v>
      </c>
      <c r="V23" t="s">
        <v>93</v>
      </c>
    </row>
    <row r="24" spans="1:27">
      <c r="A24" t="s">
        <v>31</v>
      </c>
      <c r="B24" s="6" t="s">
        <v>33</v>
      </c>
      <c r="Q24" t="s">
        <v>31</v>
      </c>
    </row>
    <row r="25" spans="1:27">
      <c r="A25" t="s">
        <v>32</v>
      </c>
      <c r="B25" s="6" t="s">
        <v>34</v>
      </c>
      <c r="Q25" t="s">
        <v>32</v>
      </c>
    </row>
    <row r="27" spans="1:27">
      <c r="A27" t="s">
        <v>27</v>
      </c>
      <c r="B27" s="5">
        <v>0.8</v>
      </c>
      <c r="X27" t="s">
        <v>27</v>
      </c>
      <c r="Z27" t="s">
        <v>98</v>
      </c>
      <c r="AA27" t="s">
        <v>76</v>
      </c>
    </row>
    <row r="28" spans="1:27">
      <c r="A28" t="s">
        <v>74</v>
      </c>
      <c r="B28" s="5">
        <v>1.3</v>
      </c>
      <c r="X28" t="s">
        <v>74</v>
      </c>
      <c r="AA28" t="s">
        <v>99</v>
      </c>
    </row>
    <row r="29" spans="1:27">
      <c r="A29" t="s">
        <v>28</v>
      </c>
      <c r="B29" s="6" t="s">
        <v>26</v>
      </c>
      <c r="X29" t="s">
        <v>28</v>
      </c>
    </row>
    <row r="30" spans="1:27">
      <c r="B30" s="6"/>
    </row>
    <row r="31" spans="1:27">
      <c r="A31" t="s">
        <v>108</v>
      </c>
      <c r="B31" s="6"/>
      <c r="D31" t="s">
        <v>111</v>
      </c>
      <c r="E31" t="s">
        <v>112</v>
      </c>
      <c r="F31" t="s">
        <v>119</v>
      </c>
      <c r="G31" t="s">
        <v>113</v>
      </c>
      <c r="H31" t="s">
        <v>109</v>
      </c>
      <c r="I31" t="s">
        <v>110</v>
      </c>
      <c r="J31" t="s">
        <v>119</v>
      </c>
      <c r="K31" t="s">
        <v>115</v>
      </c>
    </row>
    <row r="32" spans="1:27">
      <c r="D32" s="14">
        <v>55</v>
      </c>
      <c r="E32" s="14">
        <v>4.2</v>
      </c>
      <c r="F32">
        <f>D32+(E32/60)</f>
        <v>55.07</v>
      </c>
      <c r="G32" s="5" t="s">
        <v>114</v>
      </c>
      <c r="H32" s="11">
        <v>1</v>
      </c>
      <c r="I32" s="11">
        <v>27.1</v>
      </c>
      <c r="J32">
        <f>H32+(I32/60)</f>
        <v>1.4516666666666667</v>
      </c>
      <c r="K32" s="5" t="s">
        <v>116</v>
      </c>
    </row>
    <row r="33" spans="1:12">
      <c r="A33" t="s">
        <v>117</v>
      </c>
      <c r="F33">
        <f>SIN(RADIANS(F32))</f>
        <v>0.81985218858401665</v>
      </c>
    </row>
    <row r="34" spans="1:12">
      <c r="A34" t="s">
        <v>118</v>
      </c>
      <c r="F34">
        <f>COS(RADIANS(F32))</f>
        <v>0.57257522551538853</v>
      </c>
    </row>
    <row r="35" spans="1:12">
      <c r="B35" s="12">
        <v>2110</v>
      </c>
    </row>
    <row r="36" spans="1:12">
      <c r="B36" s="13">
        <v>43586</v>
      </c>
      <c r="D36" t="s">
        <v>106</v>
      </c>
      <c r="E36" t="s">
        <v>107</v>
      </c>
      <c r="F36" t="s">
        <v>119</v>
      </c>
      <c r="G36" t="s">
        <v>120</v>
      </c>
      <c r="H36" s="5" t="s">
        <v>104</v>
      </c>
      <c r="I36" t="s">
        <v>105</v>
      </c>
      <c r="J36" t="s">
        <v>119</v>
      </c>
    </row>
    <row r="37" spans="1:12">
      <c r="B37"/>
    </row>
    <row r="38" spans="1:12">
      <c r="A38" s="8" t="s">
        <v>124</v>
      </c>
      <c r="H38" s="8"/>
      <c r="I38" s="8"/>
    </row>
    <row r="40" spans="1:12">
      <c r="A40" t="s">
        <v>102</v>
      </c>
      <c r="B40" s="10" t="s">
        <v>45</v>
      </c>
      <c r="D40" s="11">
        <v>19</v>
      </c>
      <c r="E40" s="11">
        <v>5</v>
      </c>
      <c r="F40">
        <f>(D40+(E40/60))</f>
        <v>19.083333333333332</v>
      </c>
      <c r="G40" t="s">
        <v>114</v>
      </c>
      <c r="H40" s="11">
        <v>145</v>
      </c>
      <c r="I40" s="11">
        <v>51.8</v>
      </c>
      <c r="J40">
        <f>H40+(I40/60)</f>
        <v>145.86333333333334</v>
      </c>
    </row>
    <row r="41" spans="1:12">
      <c r="A41" t="s">
        <v>117</v>
      </c>
      <c r="B41" s="9"/>
      <c r="F41">
        <f>SIN(RADIANS(F40))</f>
        <v>0.32694301064271569</v>
      </c>
      <c r="J41">
        <f>SIN(RADIANS(J40))</f>
        <v>0.56116880029698435</v>
      </c>
    </row>
    <row r="42" spans="1:12">
      <c r="A42" t="s">
        <v>118</v>
      </c>
      <c r="B42" s="9"/>
      <c r="F42">
        <f>COS(RADIANS(F40))</f>
        <v>0.94504405600579122</v>
      </c>
      <c r="J42">
        <f>COS(RADIANS(J40))</f>
        <v>-0.82770138188433828</v>
      </c>
    </row>
    <row r="43" spans="1:12">
      <c r="B43" s="9"/>
      <c r="L43" t="s">
        <v>129</v>
      </c>
    </row>
    <row r="44" spans="1:12">
      <c r="A44" t="s">
        <v>103</v>
      </c>
      <c r="B44" s="10" t="s">
        <v>17</v>
      </c>
      <c r="D44" s="11">
        <v>49</v>
      </c>
      <c r="E44" s="11">
        <v>13.2</v>
      </c>
      <c r="F44">
        <f>D44+(E44/60)</f>
        <v>49.22</v>
      </c>
      <c r="G44" t="s">
        <v>114</v>
      </c>
      <c r="H44" s="11">
        <v>152</v>
      </c>
      <c r="I44" s="11">
        <v>55.3</v>
      </c>
      <c r="J44">
        <f>H44+(I44/60)</f>
        <v>152.92166666666665</v>
      </c>
      <c r="L44">
        <f>J40-J44</f>
        <v>-7.0583333333333087</v>
      </c>
    </row>
    <row r="45" spans="1:12">
      <c r="A45" t="s">
        <v>117</v>
      </c>
      <c r="F45">
        <f>SIN(RADIANS(F44))</f>
        <v>0.75722309634714868</v>
      </c>
      <c r="I45">
        <f>SIN(RADIANS(I44))</f>
        <v>0.82214404103073735</v>
      </c>
      <c r="J45">
        <f>SIN(RADIANS(J44))</f>
        <v>0.45520823653937698</v>
      </c>
      <c r="L45">
        <f>SIN(RADIANS(L44))</f>
        <v>-0.12287979997126622</v>
      </c>
    </row>
    <row r="46" spans="1:12">
      <c r="A46" t="s">
        <v>118</v>
      </c>
      <c r="F46">
        <f>COS(RADIANS(F44))</f>
        <v>0.65315632306396354</v>
      </c>
      <c r="I46">
        <f>COS(RADIANS(I44))</f>
        <v>0.56927952343084431</v>
      </c>
      <c r="J46">
        <f>COS(RADIANS(J44))</f>
        <v>-0.89038500739102222</v>
      </c>
      <c r="L46">
        <f>COS(RADIANS(L44))</f>
        <v>0.99242156101075396</v>
      </c>
    </row>
    <row r="48" spans="1:12">
      <c r="A48" t="s">
        <v>133</v>
      </c>
      <c r="D48">
        <f>INT(F48)</f>
        <v>30</v>
      </c>
      <c r="E48" s="16">
        <f>(F48-D48)*60</f>
        <v>39.977938918723197</v>
      </c>
      <c r="F48">
        <f>DEGREES(ACOS(F41*F45+F42*F46*L46))</f>
        <v>30.66629898197872</v>
      </c>
    </row>
    <row r="49" spans="1:10">
      <c r="F49">
        <f>SIN(RADIANS(F48))</f>
        <v>0.51003706991280906</v>
      </c>
    </row>
    <row r="50" spans="1:10">
      <c r="F50">
        <f>COS(RADIANS(F48))</f>
        <v>0.86015242097825684</v>
      </c>
    </row>
    <row r="51" spans="1:10">
      <c r="A51" s="8" t="s">
        <v>130</v>
      </c>
      <c r="H51" s="8"/>
      <c r="I51" s="8"/>
    </row>
    <row r="52" spans="1:10">
      <c r="A52" s="8"/>
      <c r="F52" s="8" t="s">
        <v>102</v>
      </c>
      <c r="G52" t="str">
        <f>B40</f>
        <v>Arcturus</v>
      </c>
      <c r="H52" s="8"/>
      <c r="I52" s="8" t="s">
        <v>103</v>
      </c>
      <c r="J52" t="str">
        <f>B44</f>
        <v>Alkaid</v>
      </c>
    </row>
    <row r="53" spans="1:10">
      <c r="A53" s="8" t="s">
        <v>127</v>
      </c>
      <c r="D53" s="11">
        <v>47</v>
      </c>
      <c r="E53" s="11">
        <v>33.700000000000003</v>
      </c>
      <c r="F53">
        <f>D53+(E53/60)</f>
        <v>47.561666666666667</v>
      </c>
      <c r="H53" s="14">
        <v>75</v>
      </c>
      <c r="I53" s="14">
        <v>0.1</v>
      </c>
      <c r="J53">
        <f>H53+(I53/60)</f>
        <v>75.001666666666665</v>
      </c>
    </row>
    <row r="54" spans="1:10">
      <c r="A54" s="8" t="s">
        <v>117</v>
      </c>
      <c r="F54">
        <f>SIN(RADIANS(F53))</f>
        <v>0.73800403817512283</v>
      </c>
      <c r="H54" s="8"/>
      <c r="I54" s="8"/>
      <c r="J54">
        <f>SIN(RADIANS(J53))</f>
        <v>0.96593335462124341</v>
      </c>
    </row>
    <row r="55" spans="1:10">
      <c r="A55" s="8" t="s">
        <v>118</v>
      </c>
      <c r="F55">
        <f>COS(RADIANS(F53))</f>
        <v>0.67479629491959414</v>
      </c>
      <c r="H55" s="8"/>
      <c r="I55" s="8"/>
      <c r="J55">
        <f>COS(RADIANS(J53))</f>
        <v>0.25879094734969238</v>
      </c>
    </row>
    <row r="56" spans="1:10">
      <c r="A56" s="8" t="s">
        <v>128</v>
      </c>
      <c r="B56" s="5" t="s">
        <v>134</v>
      </c>
      <c r="E56" s="11">
        <v>-0.9</v>
      </c>
      <c r="I56" s="11">
        <v>-0.3</v>
      </c>
    </row>
    <row r="57" spans="1:10">
      <c r="A57" s="8"/>
    </row>
    <row r="58" spans="1:10">
      <c r="A58" s="8" t="s">
        <v>122</v>
      </c>
      <c r="F58">
        <f>(J54-F50*F54)/(F55*F49)</f>
        <v>0.96213008702057867</v>
      </c>
    </row>
    <row r="59" spans="1:10">
      <c r="A59" s="8" t="s">
        <v>123</v>
      </c>
      <c r="F59">
        <f>(F54-F50*J54)/(J55*F49)</f>
        <v>-0.7034152707483613</v>
      </c>
    </row>
    <row r="61" spans="1:10">
      <c r="A61" s="8" t="s">
        <v>125</v>
      </c>
      <c r="F61">
        <f>E56*F58</f>
        <v>-0.86591707831852083</v>
      </c>
    </row>
    <row r="62" spans="1:10">
      <c r="A62" s="8" t="s">
        <v>126</v>
      </c>
      <c r="F62">
        <f>F59*I56</f>
        <v>0.21102458122450837</v>
      </c>
    </row>
    <row r="63" spans="1:10">
      <c r="A63" s="8" t="s">
        <v>131</v>
      </c>
      <c r="F63">
        <f>-1*SUM(F61:F62)</f>
        <v>0.65489249709401243</v>
      </c>
    </row>
    <row r="65" spans="1:6">
      <c r="A65" s="8" t="s">
        <v>132</v>
      </c>
      <c r="D65">
        <f>INT(F65)</f>
        <v>30</v>
      </c>
      <c r="E65" s="16">
        <f>(F65-D65)*60</f>
        <v>40.632831415817208</v>
      </c>
      <c r="F65">
        <f>F48+(F63/60)</f>
        <v>30.677213856930287</v>
      </c>
    </row>
    <row r="67" spans="1:6">
      <c r="A67" s="5"/>
    </row>
    <row r="68" spans="1:6">
      <c r="A68" s="5" t="s">
        <v>144</v>
      </c>
      <c r="B68" s="5" t="s">
        <v>146</v>
      </c>
      <c r="D68">
        <v>30</v>
      </c>
      <c r="E68">
        <v>40</v>
      </c>
      <c r="F68" t="s">
        <v>145</v>
      </c>
    </row>
  </sheetData>
  <mergeCells count="4">
    <mergeCell ref="C2:G2"/>
    <mergeCell ref="I2:O2"/>
    <mergeCell ref="R2:W2"/>
    <mergeCell ref="Y2:A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Bradley</dc:creator>
  <cp:lastModifiedBy>Michael Bradley</cp:lastModifiedBy>
  <dcterms:created xsi:type="dcterms:W3CDTF">2019-03-26T22:20:46Z</dcterms:created>
  <dcterms:modified xsi:type="dcterms:W3CDTF">2019-12-04T18:47:07Z</dcterms:modified>
</cp:coreProperties>
</file>